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MyAMP\MyWWW\CS\DaljitData\Paper\Report Daljit150\"/>
    </mc:Choice>
  </mc:AlternateContent>
  <bookViews>
    <workbookView xWindow="0" yWindow="0" windowWidth="16200" windowHeight="6390" activeTab="3"/>
  </bookViews>
  <sheets>
    <sheet name="Email" sheetId="1" r:id="rId1"/>
    <sheet name="Block116" sheetId="4" r:id="rId2"/>
    <sheet name="Sheet2" sheetId="2" r:id="rId3"/>
    <sheet name="Block150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2" i="3"/>
  <c r="M3" i="4"/>
  <c r="M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G2" i="3"/>
  <c r="H2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3" i="3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2" i="4"/>
  <c r="D3" i="4"/>
  <c r="E3" i="4"/>
  <c r="D4" i="4"/>
  <c r="E4" i="4"/>
  <c r="D5" i="4"/>
  <c r="E5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E2" i="4"/>
  <c r="D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2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K5" i="2" l="1"/>
  <c r="K6" i="2"/>
  <c r="K4" i="2"/>
  <c r="J5" i="2"/>
  <c r="J6" i="2"/>
  <c r="J4" i="2"/>
  <c r="I5" i="2"/>
  <c r="I6" i="2"/>
  <c r="I4" i="2"/>
  <c r="H5" i="2"/>
  <c r="H6" i="2"/>
  <c r="H4" i="2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2" i="3"/>
  <c r="B9" i="2"/>
  <c r="C9" i="2"/>
  <c r="B10" i="2"/>
  <c r="C10" i="2"/>
  <c r="C8" i="2"/>
  <c r="B8" i="2"/>
  <c r="H9" i="2"/>
  <c r="I9" i="2"/>
  <c r="J9" i="2"/>
  <c r="K9" i="2"/>
  <c r="H10" i="2"/>
  <c r="I10" i="2"/>
  <c r="J10" i="2"/>
  <c r="K10" i="2"/>
  <c r="I8" i="2"/>
  <c r="J8" i="2"/>
  <c r="K8" i="2"/>
  <c r="E5" i="2"/>
  <c r="F5" i="2"/>
  <c r="E6" i="2"/>
  <c r="F6" i="2"/>
  <c r="F4" i="2"/>
  <c r="E4" i="2"/>
  <c r="H8" i="2" s="1"/>
  <c r="C4" i="2"/>
</calcChain>
</file>

<file path=xl/sharedStrings.xml><?xml version="1.0" encoding="utf-8"?>
<sst xmlns="http://schemas.openxmlformats.org/spreadsheetml/2006/main" count="70" uniqueCount="48">
  <si>
    <t>Group</t>
  </si>
  <si>
    <t>Cum</t>
  </si>
  <si>
    <t>nAcutual</t>
  </si>
  <si>
    <t>nExpected Bayes</t>
  </si>
  <si>
    <t>Bayes Lower CI</t>
  </si>
  <si>
    <t>Bayes Upper CI</t>
  </si>
  <si>
    <t>nExpectedLogReg</t>
  </si>
  <si>
    <t>LogReg Lower CI</t>
  </si>
  <si>
    <t>LogRegUpperCI</t>
  </si>
  <si>
    <t>Bitmap Initialise 700 500 255 255 255 255</t>
  </si>
  <si>
    <t>Line Thick 2</t>
  </si>
  <si>
    <t>Font size 12</t>
  </si>
  <si>
    <t>Font Style 1</t>
  </si>
  <si>
    <t>Plot Values -1 1250 40 0</t>
  </si>
  <si>
    <t>Plot XAxis 0 0 1 0 10</t>
  </si>
  <si>
    <t>Plot YAxis -1 0 50 0 200</t>
  </si>
  <si>
    <t>Plot XLabel Block_150 30</t>
  </si>
  <si>
    <t>Plot YLabel Number_of_Caesarean_Section 55</t>
  </si>
  <si>
    <t>Line Thick 3</t>
  </si>
  <si>
    <t>Line Color 0 255 0 255</t>
  </si>
  <si>
    <t>Fill Color 0 255 0 255</t>
  </si>
  <si>
    <t>Number of births in the study</t>
  </si>
  <si>
    <t>Number of caesaren sections</t>
  </si>
  <si>
    <t>Caesarean section rate</t>
  </si>
  <si>
    <t>Mean naïve Bayes Probability</t>
  </si>
  <si>
    <t>Mean logistic regression probability</t>
  </si>
  <si>
    <t>Actual-Expected</t>
  </si>
  <si>
    <t>order</t>
  </si>
  <si>
    <t>CSR_14</t>
  </si>
  <si>
    <t>AvBayes_14</t>
  </si>
  <si>
    <t>Diff</t>
  </si>
  <si>
    <t>CS_N</t>
  </si>
  <si>
    <t>ExtN_Bayes</t>
  </si>
  <si>
    <t>Diff_P</t>
  </si>
  <si>
    <t>Diff_N</t>
  </si>
  <si>
    <t>CSR</t>
  </si>
  <si>
    <t>Bayes</t>
  </si>
  <si>
    <t>Font size 14</t>
  </si>
  <si>
    <t>Plot Values -1 0.08 40 -0.08</t>
  </si>
  <si>
    <t>Plot XAxis -0.08 0 2 0 10</t>
  </si>
  <si>
    <t>Plot YAxis -1 0 0.005 0 0.02</t>
  </si>
  <si>
    <t>Plot YAxis -1 -0.005 -0.005 -0.02 -0.02</t>
  </si>
  <si>
    <t>Plot YLabel Grp_CSR_-_Grp_Bayes 75</t>
  </si>
  <si>
    <t>#Plot XAxis -0.08 -5 2 0 10</t>
  </si>
  <si>
    <t>Plot XAxis -0.08 0 -2 -5 -10</t>
  </si>
  <si>
    <t>#Plot XLabel Block_150 30</t>
  </si>
  <si>
    <t>Line Color 255 0 0 255</t>
  </si>
  <si>
    <t>Fill Color 255 0 0 255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</si>
</sst>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00"/>
    <numFmt numFmtId="171" formatCode="0.000"/>
    <numFmt numFmtId="172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8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68" fontId="0" fillId="0" borderId="0" xfId="0" applyNumberFormat="1"/>
    <xf numFmtId="171" fontId="0" fillId="0" borderId="0" xfId="0" applyNumberFormat="1"/>
    <xf numFmtId="17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D1" workbookViewId="0">
      <selection activeCell="M20" sqref="M20"/>
    </sheetView>
  </sheetViews>
  <sheetFormatPr defaultRowHeight="14.25" x14ac:dyDescent="0.45"/>
  <cols>
    <col min="1" max="1" width="5.796875" bestFit="1" customWidth="1"/>
    <col min="2" max="2" width="4.73046875" bestFit="1" customWidth="1"/>
    <col min="3" max="3" width="8" bestFit="1" customWidth="1"/>
    <col min="4" max="4" width="14.46484375" style="6" bestFit="1" customWidth="1"/>
    <col min="5" max="5" width="13" style="6" bestFit="1" customWidth="1"/>
    <col min="6" max="6" width="13.06640625" style="6" bestFit="1" customWidth="1"/>
    <col min="7" max="7" width="15.06640625" style="6" bestFit="1" customWidth="1"/>
    <col min="8" max="8" width="14.06640625" style="6" bestFit="1" customWidth="1"/>
    <col min="9" max="9" width="13.19921875" style="6" bestFit="1" customWidth="1"/>
    <col min="11" max="11" width="5.796875" bestFit="1" customWidth="1"/>
    <col min="12" max="12" width="13.06640625" style="6" bestFit="1" customWidth="1"/>
  </cols>
  <sheetData>
    <row r="1" spans="1:14" x14ac:dyDescent="0.4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K1" s="1" t="s">
        <v>0</v>
      </c>
      <c r="L1" s="4" t="s">
        <v>5</v>
      </c>
      <c r="N1" t="s">
        <v>9</v>
      </c>
    </row>
    <row r="2" spans="1:14" x14ac:dyDescent="0.45">
      <c r="A2" s="2">
        <v>0</v>
      </c>
      <c r="B2" s="3">
        <v>150</v>
      </c>
      <c r="C2" s="3">
        <v>35</v>
      </c>
      <c r="D2" s="5">
        <v>30.0427</v>
      </c>
      <c r="E2" s="5">
        <v>20.435578939999999</v>
      </c>
      <c r="F2" s="5">
        <v>39.649821060000001</v>
      </c>
      <c r="G2" s="5">
        <v>29.27026</v>
      </c>
      <c r="H2" s="5">
        <v>19.75696718</v>
      </c>
      <c r="I2" s="5">
        <v>38.783552819999997</v>
      </c>
      <c r="K2" s="2">
        <v>0</v>
      </c>
      <c r="L2" s="5">
        <v>39.649821060000001</v>
      </c>
      <c r="N2" t="s">
        <v>10</v>
      </c>
    </row>
    <row r="3" spans="1:14" x14ac:dyDescent="0.45">
      <c r="A3" s="2">
        <v>1</v>
      </c>
      <c r="B3" s="3">
        <v>300</v>
      </c>
      <c r="C3" s="3">
        <v>66</v>
      </c>
      <c r="D3" s="5">
        <v>61.1432</v>
      </c>
      <c r="E3" s="5">
        <v>47.467853759999997</v>
      </c>
      <c r="F3" s="5">
        <v>74.818546240000003</v>
      </c>
      <c r="G3" s="5">
        <v>58.573180000000001</v>
      </c>
      <c r="H3" s="5">
        <v>45.116509989999997</v>
      </c>
      <c r="I3" s="5">
        <v>72.029850010000004</v>
      </c>
      <c r="K3" s="2">
        <v>1</v>
      </c>
      <c r="L3" s="5">
        <v>74.818546240000003</v>
      </c>
      <c r="N3" t="s">
        <v>11</v>
      </c>
    </row>
    <row r="4" spans="1:14" x14ac:dyDescent="0.45">
      <c r="A4" s="2">
        <v>2</v>
      </c>
      <c r="B4" s="3">
        <v>450</v>
      </c>
      <c r="C4" s="3">
        <v>100</v>
      </c>
      <c r="D4" s="5">
        <v>91.056299999999993</v>
      </c>
      <c r="E4" s="5">
        <v>74.352396139999996</v>
      </c>
      <c r="F4" s="5">
        <v>107.76020389999999</v>
      </c>
      <c r="G4" s="5">
        <v>88.547439999999995</v>
      </c>
      <c r="H4" s="5">
        <v>72.017797079999994</v>
      </c>
      <c r="I4" s="5">
        <v>105.07708289999999</v>
      </c>
      <c r="K4" s="2">
        <v>2</v>
      </c>
      <c r="L4" s="5">
        <v>107.76020389999999</v>
      </c>
      <c r="N4" t="s">
        <v>12</v>
      </c>
    </row>
    <row r="5" spans="1:14" x14ac:dyDescent="0.45">
      <c r="A5" s="2">
        <v>3</v>
      </c>
      <c r="B5" s="3">
        <v>600</v>
      </c>
      <c r="C5" s="3">
        <v>127</v>
      </c>
      <c r="D5" s="5">
        <v>120.1444</v>
      </c>
      <c r="E5" s="5">
        <v>100.93174</v>
      </c>
      <c r="F5" s="5">
        <v>139.35705999999999</v>
      </c>
      <c r="G5" s="5">
        <v>117.99961</v>
      </c>
      <c r="H5" s="5">
        <v>98.916707689999996</v>
      </c>
      <c r="I5" s="5">
        <v>137.08251229999999</v>
      </c>
      <c r="K5" s="2">
        <v>3</v>
      </c>
      <c r="L5" s="5">
        <v>139.35705999999999</v>
      </c>
      <c r="N5" t="s">
        <v>13</v>
      </c>
    </row>
    <row r="6" spans="1:14" x14ac:dyDescent="0.45">
      <c r="A6" s="2">
        <v>4</v>
      </c>
      <c r="B6" s="3">
        <v>750</v>
      </c>
      <c r="C6" s="3">
        <v>155</v>
      </c>
      <c r="D6" s="5">
        <v>147.41120000000001</v>
      </c>
      <c r="E6" s="5">
        <v>126.0806915</v>
      </c>
      <c r="F6" s="5">
        <v>168.74170849999999</v>
      </c>
      <c r="G6" s="5">
        <v>144.80260999999999</v>
      </c>
      <c r="H6" s="5">
        <v>123.61596659999999</v>
      </c>
      <c r="I6" s="5">
        <v>165.9892534</v>
      </c>
      <c r="K6" s="2">
        <v>4</v>
      </c>
      <c r="L6" s="5">
        <v>168.74170849999999</v>
      </c>
      <c r="N6" t="s">
        <v>14</v>
      </c>
    </row>
    <row r="7" spans="1:14" x14ac:dyDescent="0.45">
      <c r="A7" s="2">
        <v>5</v>
      </c>
      <c r="B7" s="3">
        <v>900</v>
      </c>
      <c r="C7" s="3">
        <v>184</v>
      </c>
      <c r="D7" s="5">
        <v>178.17320000000001</v>
      </c>
      <c r="E7" s="5">
        <v>154.74318819999999</v>
      </c>
      <c r="F7" s="5">
        <v>201.6032118</v>
      </c>
      <c r="G7" s="5">
        <v>175.38729000000001</v>
      </c>
      <c r="H7" s="5">
        <v>152.09635900000001</v>
      </c>
      <c r="I7" s="5">
        <v>198.67822100000001</v>
      </c>
      <c r="K7" s="2">
        <v>5</v>
      </c>
      <c r="L7" s="5">
        <v>201.6032118</v>
      </c>
      <c r="N7" t="s">
        <v>15</v>
      </c>
    </row>
    <row r="8" spans="1:14" x14ac:dyDescent="0.45">
      <c r="A8" s="2">
        <v>6</v>
      </c>
      <c r="B8" s="3">
        <v>1050</v>
      </c>
      <c r="C8" s="3">
        <v>219</v>
      </c>
      <c r="D8" s="5">
        <v>208.71420000000001</v>
      </c>
      <c r="E8" s="5">
        <v>183.3682135</v>
      </c>
      <c r="F8" s="5">
        <v>234.06018649999999</v>
      </c>
      <c r="G8" s="5">
        <v>205.47880000000001</v>
      </c>
      <c r="H8" s="5">
        <v>180.28172029999999</v>
      </c>
      <c r="I8" s="5">
        <v>230.6758797</v>
      </c>
      <c r="K8" s="2">
        <v>6</v>
      </c>
      <c r="L8" s="5">
        <v>234.06018649999999</v>
      </c>
      <c r="N8" t="s">
        <v>16</v>
      </c>
    </row>
    <row r="9" spans="1:14" x14ac:dyDescent="0.45">
      <c r="A9" s="2">
        <v>7</v>
      </c>
      <c r="B9" s="3">
        <v>1200</v>
      </c>
      <c r="C9" s="3">
        <v>247</v>
      </c>
      <c r="D9" s="5">
        <v>235.0856</v>
      </c>
      <c r="E9" s="5">
        <v>208.13782850000001</v>
      </c>
      <c r="F9" s="5">
        <v>262.03337149999999</v>
      </c>
      <c r="G9" s="5">
        <v>231.31997000000001</v>
      </c>
      <c r="H9" s="5">
        <v>204.53678719999999</v>
      </c>
      <c r="I9" s="5">
        <v>258.10315279999998</v>
      </c>
      <c r="K9" s="2">
        <v>7</v>
      </c>
      <c r="L9" s="5">
        <v>262.03337149999999</v>
      </c>
      <c r="N9" t="s">
        <v>17</v>
      </c>
    </row>
    <row r="10" spans="1:14" x14ac:dyDescent="0.45">
      <c r="A10" s="2">
        <v>8</v>
      </c>
      <c r="B10" s="3">
        <v>1350</v>
      </c>
      <c r="C10" s="3">
        <v>269</v>
      </c>
      <c r="D10" s="5">
        <v>257.91180000000003</v>
      </c>
      <c r="E10" s="5">
        <v>229.60090159999999</v>
      </c>
      <c r="F10" s="5">
        <v>286.22269840000001</v>
      </c>
      <c r="G10" s="5">
        <v>253.81901999999999</v>
      </c>
      <c r="H10" s="5">
        <v>225.6810735</v>
      </c>
      <c r="I10" s="5">
        <v>281.95696650000002</v>
      </c>
      <c r="K10" s="2">
        <v>8</v>
      </c>
      <c r="L10" s="5">
        <v>286.22269840000001</v>
      </c>
      <c r="N10" t="s">
        <v>18</v>
      </c>
    </row>
    <row r="11" spans="1:14" x14ac:dyDescent="0.45">
      <c r="A11" s="2">
        <v>9</v>
      </c>
      <c r="B11" s="3">
        <v>1500</v>
      </c>
      <c r="C11" s="3">
        <v>305</v>
      </c>
      <c r="D11" s="5">
        <v>290.59219999999999</v>
      </c>
      <c r="E11" s="5">
        <v>260.59098790000002</v>
      </c>
      <c r="F11" s="5">
        <v>320.59341210000002</v>
      </c>
      <c r="G11" s="5">
        <v>285.37619000000001</v>
      </c>
      <c r="H11" s="5">
        <v>255.58140850000001</v>
      </c>
      <c r="I11" s="5">
        <v>315.17097150000001</v>
      </c>
      <c r="K11" s="2">
        <v>9</v>
      </c>
      <c r="L11" s="5">
        <v>320.59341210000002</v>
      </c>
      <c r="N11" t="s">
        <v>19</v>
      </c>
    </row>
    <row r="12" spans="1:14" x14ac:dyDescent="0.45">
      <c r="A12" s="2">
        <v>10</v>
      </c>
      <c r="B12" s="3">
        <v>1650</v>
      </c>
      <c r="C12" s="3">
        <v>334</v>
      </c>
      <c r="D12" s="5">
        <v>318.5043</v>
      </c>
      <c r="E12" s="5">
        <v>287.08173499999998</v>
      </c>
      <c r="F12" s="5">
        <v>349.92686500000002</v>
      </c>
      <c r="G12" s="5">
        <v>313.33679999999998</v>
      </c>
      <c r="H12" s="5">
        <v>282.10976160000001</v>
      </c>
      <c r="I12" s="5">
        <v>344.56383840000001</v>
      </c>
      <c r="K12" s="2">
        <v>10</v>
      </c>
      <c r="L12" s="5">
        <v>349.92686500000002</v>
      </c>
      <c r="N12" t="s">
        <v>20</v>
      </c>
    </row>
    <row r="13" spans="1:14" x14ac:dyDescent="0.45">
      <c r="A13" s="2">
        <v>11</v>
      </c>
      <c r="B13" s="3">
        <v>1800</v>
      </c>
      <c r="C13" s="3">
        <v>356</v>
      </c>
      <c r="D13" s="5">
        <v>346.04079999999999</v>
      </c>
      <c r="E13" s="5">
        <v>313.2720721</v>
      </c>
      <c r="F13" s="5">
        <v>378.80952789999998</v>
      </c>
      <c r="G13" s="5">
        <v>340.91088000000002</v>
      </c>
      <c r="H13" s="5">
        <v>308.32862340000003</v>
      </c>
      <c r="I13" s="5">
        <v>373.49313660000001</v>
      </c>
      <c r="K13" s="2">
        <v>11</v>
      </c>
      <c r="L13" s="5">
        <v>378.80952789999998</v>
      </c>
    </row>
    <row r="14" spans="1:14" x14ac:dyDescent="0.45">
      <c r="A14" s="2">
        <v>12</v>
      </c>
      <c r="B14" s="3">
        <v>1950</v>
      </c>
      <c r="C14" s="3">
        <v>387</v>
      </c>
      <c r="D14" s="5">
        <v>372.67660000000001</v>
      </c>
      <c r="E14" s="5">
        <v>338.64634519999998</v>
      </c>
      <c r="F14" s="5">
        <v>406.70685479999997</v>
      </c>
      <c r="G14" s="5">
        <v>367.91762</v>
      </c>
      <c r="H14" s="5">
        <v>334.05437239999998</v>
      </c>
      <c r="I14" s="5">
        <v>401.78086760000002</v>
      </c>
      <c r="K14" s="2">
        <v>12</v>
      </c>
      <c r="L14" s="5">
        <v>406.70685479999997</v>
      </c>
    </row>
    <row r="15" spans="1:14" x14ac:dyDescent="0.45">
      <c r="A15" s="2">
        <v>13</v>
      </c>
      <c r="B15" s="3">
        <v>2100</v>
      </c>
      <c r="C15" s="3">
        <v>406</v>
      </c>
      <c r="D15" s="5">
        <v>398.8202</v>
      </c>
      <c r="E15" s="5">
        <v>363.59040579999998</v>
      </c>
      <c r="F15" s="5">
        <v>434.04999420000001</v>
      </c>
      <c r="G15" s="5">
        <v>393.4699</v>
      </c>
      <c r="H15" s="5">
        <v>358.42222939999999</v>
      </c>
      <c r="I15" s="5">
        <v>428.5175706</v>
      </c>
      <c r="K15" s="2">
        <v>13</v>
      </c>
      <c r="L15" s="5">
        <v>434.04999420000001</v>
      </c>
    </row>
    <row r="16" spans="1:14" x14ac:dyDescent="0.45">
      <c r="A16" s="2">
        <v>14</v>
      </c>
      <c r="B16" s="3">
        <v>2250</v>
      </c>
      <c r="C16" s="3">
        <v>427</v>
      </c>
      <c r="D16" s="5">
        <v>427.75560000000002</v>
      </c>
      <c r="E16" s="5">
        <v>391.27466370000002</v>
      </c>
      <c r="F16" s="5">
        <v>464.23653630000001</v>
      </c>
      <c r="G16" s="5">
        <v>421.96668</v>
      </c>
      <c r="H16" s="5">
        <v>385.67592980000001</v>
      </c>
      <c r="I16" s="5">
        <v>458.25743019999999</v>
      </c>
      <c r="K16" s="2">
        <v>14</v>
      </c>
      <c r="L16" s="5">
        <v>464.23653630000001</v>
      </c>
    </row>
    <row r="17" spans="1:12" x14ac:dyDescent="0.45">
      <c r="A17" s="2">
        <v>15</v>
      </c>
      <c r="B17" s="3">
        <v>2400</v>
      </c>
      <c r="C17" s="3">
        <v>454</v>
      </c>
      <c r="D17" s="5">
        <v>455.39729999999997</v>
      </c>
      <c r="E17" s="5">
        <v>417.74763480000001</v>
      </c>
      <c r="F17" s="5">
        <v>493.04696519999999</v>
      </c>
      <c r="G17" s="5">
        <v>449.33345000000003</v>
      </c>
      <c r="H17" s="5">
        <v>411.87702330000002</v>
      </c>
      <c r="I17" s="5">
        <v>486.78987669999998</v>
      </c>
      <c r="K17" s="2">
        <v>15</v>
      </c>
      <c r="L17" s="5">
        <v>493.04696519999999</v>
      </c>
    </row>
    <row r="18" spans="1:12" x14ac:dyDescent="0.45">
      <c r="A18" s="2">
        <v>16</v>
      </c>
      <c r="B18" s="3">
        <v>2550</v>
      </c>
      <c r="C18" s="3">
        <v>481</v>
      </c>
      <c r="D18" s="5">
        <v>484.84359999999998</v>
      </c>
      <c r="E18" s="5">
        <v>446.00502490000002</v>
      </c>
      <c r="F18" s="5">
        <v>523.68217509999999</v>
      </c>
      <c r="G18" s="5">
        <v>479.17128000000002</v>
      </c>
      <c r="H18" s="5">
        <v>440.50757570000002</v>
      </c>
      <c r="I18" s="5">
        <v>517.83498429999997</v>
      </c>
      <c r="K18" s="2">
        <v>16</v>
      </c>
      <c r="L18" s="5">
        <v>523.68217509999999</v>
      </c>
    </row>
    <row r="19" spans="1:12" x14ac:dyDescent="0.45">
      <c r="A19" s="2">
        <v>17</v>
      </c>
      <c r="B19" s="3">
        <v>2700</v>
      </c>
      <c r="C19" s="3">
        <v>509</v>
      </c>
      <c r="D19" s="5">
        <v>512.31910000000005</v>
      </c>
      <c r="E19" s="5">
        <v>472.38568509999999</v>
      </c>
      <c r="F19" s="5">
        <v>552.25251490000005</v>
      </c>
      <c r="G19" s="5">
        <v>506.04710999999998</v>
      </c>
      <c r="H19" s="5">
        <v>466.30203569999998</v>
      </c>
      <c r="I19" s="5">
        <v>545.79218430000003</v>
      </c>
      <c r="K19" s="2">
        <v>17</v>
      </c>
      <c r="L19" s="5">
        <v>552.25251490000005</v>
      </c>
    </row>
    <row r="20" spans="1:12" x14ac:dyDescent="0.45">
      <c r="A20" s="2">
        <v>18</v>
      </c>
      <c r="B20" s="3">
        <v>2850</v>
      </c>
      <c r="C20" s="3">
        <v>531</v>
      </c>
      <c r="D20" s="5">
        <v>537.84180000000003</v>
      </c>
      <c r="E20" s="5">
        <v>496.89974000000001</v>
      </c>
      <c r="F20" s="5">
        <v>578.78386</v>
      </c>
      <c r="G20" s="5">
        <v>530.47379000000001</v>
      </c>
      <c r="H20" s="5">
        <v>489.74840030000001</v>
      </c>
      <c r="I20" s="5">
        <v>571.19917969999995</v>
      </c>
      <c r="K20" s="2">
        <v>18</v>
      </c>
      <c r="L20" s="5">
        <v>578.78386</v>
      </c>
    </row>
    <row r="21" spans="1:12" x14ac:dyDescent="0.45">
      <c r="A21" s="2">
        <v>19</v>
      </c>
      <c r="B21" s="3">
        <v>3000</v>
      </c>
      <c r="C21" s="3">
        <v>572</v>
      </c>
      <c r="D21" s="5">
        <v>574.04830000000004</v>
      </c>
      <c r="E21" s="5">
        <v>531.81930590000002</v>
      </c>
      <c r="F21" s="5">
        <v>616.27729409999995</v>
      </c>
      <c r="G21" s="5">
        <v>566.33438999999998</v>
      </c>
      <c r="H21" s="5">
        <v>524.32345339999995</v>
      </c>
      <c r="I21" s="5">
        <v>608.34532660000002</v>
      </c>
      <c r="K21" s="2">
        <v>19</v>
      </c>
      <c r="L21" s="5">
        <v>616.27729409999995</v>
      </c>
    </row>
    <row r="22" spans="1:12" x14ac:dyDescent="0.45">
      <c r="A22" s="2">
        <v>20</v>
      </c>
      <c r="B22" s="3">
        <v>3150</v>
      </c>
      <c r="C22" s="3">
        <v>611</v>
      </c>
      <c r="D22" s="5">
        <v>607.26790000000005</v>
      </c>
      <c r="E22" s="5">
        <v>563.87274339999999</v>
      </c>
      <c r="F22" s="5">
        <v>650.6630566</v>
      </c>
      <c r="G22" s="5">
        <v>598.73015999999996</v>
      </c>
      <c r="H22" s="5">
        <v>555.56885569999997</v>
      </c>
      <c r="I22" s="5">
        <v>641.89146430000005</v>
      </c>
      <c r="K22" s="2">
        <v>20</v>
      </c>
      <c r="L22" s="5">
        <v>650.6630566</v>
      </c>
    </row>
    <row r="23" spans="1:12" x14ac:dyDescent="0.45">
      <c r="A23" s="2">
        <v>21</v>
      </c>
      <c r="B23" s="3">
        <v>3300</v>
      </c>
      <c r="C23" s="3">
        <v>649</v>
      </c>
      <c r="D23" s="5">
        <v>643.11030000000005</v>
      </c>
      <c r="E23" s="5">
        <v>598.51094309999996</v>
      </c>
      <c r="F23" s="5">
        <v>687.70965690000003</v>
      </c>
      <c r="G23" s="5">
        <v>633.91935999999998</v>
      </c>
      <c r="H23" s="5">
        <v>589.56332169999996</v>
      </c>
      <c r="I23" s="5">
        <v>678.27539830000001</v>
      </c>
      <c r="K23" s="2">
        <v>21</v>
      </c>
      <c r="L23" s="5">
        <v>687.70965690000003</v>
      </c>
    </row>
    <row r="24" spans="1:12" x14ac:dyDescent="0.45">
      <c r="A24" s="2">
        <v>22</v>
      </c>
      <c r="B24" s="3">
        <v>3450</v>
      </c>
      <c r="C24" s="3">
        <v>675</v>
      </c>
      <c r="D24" s="5">
        <v>669.6481</v>
      </c>
      <c r="E24" s="5">
        <v>624.11578540000005</v>
      </c>
      <c r="F24" s="5">
        <v>715.18041459999995</v>
      </c>
      <c r="G24" s="5">
        <v>659.39327000000003</v>
      </c>
      <c r="H24" s="5">
        <v>614.12768919999996</v>
      </c>
      <c r="I24" s="5">
        <v>704.65885079999998</v>
      </c>
      <c r="K24" s="2">
        <v>22</v>
      </c>
      <c r="L24" s="5">
        <v>715.18041459999995</v>
      </c>
    </row>
    <row r="25" spans="1:12" x14ac:dyDescent="0.45">
      <c r="A25" s="2">
        <v>23</v>
      </c>
      <c r="B25" s="3">
        <v>3600</v>
      </c>
      <c r="C25" s="3">
        <v>708</v>
      </c>
      <c r="D25" s="5">
        <v>697.59829999999999</v>
      </c>
      <c r="E25" s="5">
        <v>651.11614150000003</v>
      </c>
      <c r="F25" s="5">
        <v>744.08045849999996</v>
      </c>
      <c r="G25" s="5">
        <v>686.45011999999997</v>
      </c>
      <c r="H25" s="5">
        <v>640.25239999999997</v>
      </c>
      <c r="I25" s="5">
        <v>732.64783999999997</v>
      </c>
      <c r="K25" s="2">
        <v>23</v>
      </c>
      <c r="L25" s="5">
        <v>744.08045849999996</v>
      </c>
    </row>
    <row r="26" spans="1:12" x14ac:dyDescent="0.45">
      <c r="A26" s="2">
        <v>24</v>
      </c>
      <c r="B26" s="3">
        <v>3750</v>
      </c>
      <c r="C26" s="3">
        <v>725</v>
      </c>
      <c r="D26" s="5">
        <v>718.61580000000004</v>
      </c>
      <c r="E26" s="5">
        <v>671.37586299999998</v>
      </c>
      <c r="F26" s="5">
        <v>765.85573699999998</v>
      </c>
      <c r="G26" s="5">
        <v>707.19254999999998</v>
      </c>
      <c r="H26" s="5">
        <v>660.24136999999996</v>
      </c>
      <c r="I26" s="5">
        <v>754.14373000000001</v>
      </c>
      <c r="K26" s="2">
        <v>24</v>
      </c>
      <c r="L26" s="5">
        <v>765.85573699999998</v>
      </c>
    </row>
    <row r="27" spans="1:12" x14ac:dyDescent="0.45">
      <c r="A27" s="2">
        <v>25</v>
      </c>
      <c r="B27" s="3">
        <v>3900</v>
      </c>
      <c r="C27" s="3">
        <v>748</v>
      </c>
      <c r="D27" s="5">
        <v>744.26909999999998</v>
      </c>
      <c r="E27" s="5">
        <v>696.16980139999998</v>
      </c>
      <c r="F27" s="5">
        <v>792.36839859999998</v>
      </c>
      <c r="G27" s="5">
        <v>733.35830999999996</v>
      </c>
      <c r="H27" s="5">
        <v>685.53040710000005</v>
      </c>
      <c r="I27" s="5">
        <v>781.18621289999999</v>
      </c>
      <c r="K27" s="2">
        <v>25</v>
      </c>
      <c r="L27" s="5">
        <v>792.36839859999998</v>
      </c>
    </row>
    <row r="28" spans="1:12" x14ac:dyDescent="0.45">
      <c r="A28" s="2">
        <v>26</v>
      </c>
      <c r="B28" s="3">
        <v>4050</v>
      </c>
      <c r="C28" s="3">
        <v>772</v>
      </c>
      <c r="D28" s="5">
        <v>769.69050000000004</v>
      </c>
      <c r="E28" s="5">
        <v>720.752746</v>
      </c>
      <c r="F28" s="5">
        <v>818.62825399999997</v>
      </c>
      <c r="G28" s="5">
        <v>758.78471000000002</v>
      </c>
      <c r="H28" s="5">
        <v>710.11418939999999</v>
      </c>
      <c r="I28" s="5">
        <v>807.45523060000005</v>
      </c>
      <c r="K28" s="2">
        <v>26</v>
      </c>
      <c r="L28" s="5">
        <v>818.62825399999997</v>
      </c>
    </row>
    <row r="29" spans="1:12" x14ac:dyDescent="0.45">
      <c r="A29" s="2">
        <v>27</v>
      </c>
      <c r="B29" s="3">
        <v>4200</v>
      </c>
      <c r="C29" s="3">
        <v>804</v>
      </c>
      <c r="D29" s="5">
        <v>804.28610000000003</v>
      </c>
      <c r="E29" s="5">
        <v>754.30540929999995</v>
      </c>
      <c r="F29" s="5">
        <v>854.2667907</v>
      </c>
      <c r="G29" s="5">
        <v>792.30407000000002</v>
      </c>
      <c r="H29" s="5">
        <v>742.60963159999994</v>
      </c>
      <c r="I29" s="5">
        <v>841.99850839999999</v>
      </c>
      <c r="K29" s="2">
        <v>27</v>
      </c>
      <c r="L29" s="5">
        <v>854.2667907</v>
      </c>
    </row>
    <row r="30" spans="1:12" x14ac:dyDescent="0.45">
      <c r="A30" s="2">
        <v>28</v>
      </c>
      <c r="B30" s="3">
        <v>4350</v>
      </c>
      <c r="C30" s="3">
        <v>816</v>
      </c>
      <c r="D30" s="5">
        <v>827.42719999999997</v>
      </c>
      <c r="E30" s="5">
        <v>776.69235609999998</v>
      </c>
      <c r="F30" s="5">
        <v>878.16204389999996</v>
      </c>
      <c r="G30" s="5">
        <v>815.61150999999995</v>
      </c>
      <c r="H30" s="5">
        <v>765.15580739999996</v>
      </c>
      <c r="I30" s="5">
        <v>866.06721259999995</v>
      </c>
      <c r="K30" s="2">
        <v>28</v>
      </c>
      <c r="L30" s="5">
        <v>878.16204389999996</v>
      </c>
    </row>
    <row r="31" spans="1:12" x14ac:dyDescent="0.45">
      <c r="A31" s="2">
        <v>29</v>
      </c>
      <c r="B31" s="3">
        <v>4500</v>
      </c>
      <c r="C31" s="3">
        <v>853</v>
      </c>
      <c r="D31" s="5">
        <v>862.85509999999999</v>
      </c>
      <c r="E31" s="5">
        <v>811.0945299</v>
      </c>
      <c r="F31" s="5">
        <v>914.61567009999999</v>
      </c>
      <c r="G31" s="5">
        <v>850.57145000000003</v>
      </c>
      <c r="H31" s="5">
        <v>799.09392620000006</v>
      </c>
      <c r="I31" s="5">
        <v>902.0489738</v>
      </c>
      <c r="K31" s="2">
        <v>29</v>
      </c>
      <c r="L31" s="5">
        <v>914.61567009999999</v>
      </c>
    </row>
    <row r="32" spans="1:12" x14ac:dyDescent="0.45">
      <c r="A32" s="2">
        <v>30</v>
      </c>
      <c r="B32" s="3">
        <v>4650</v>
      </c>
      <c r="C32" s="3">
        <v>879</v>
      </c>
      <c r="D32" s="5">
        <v>888.98080000000004</v>
      </c>
      <c r="E32" s="5">
        <v>836.42404280000005</v>
      </c>
      <c r="F32" s="5">
        <v>941.53755720000004</v>
      </c>
      <c r="G32" s="5">
        <v>875.81266000000005</v>
      </c>
      <c r="H32" s="5">
        <v>823.55536429999995</v>
      </c>
      <c r="I32" s="5">
        <v>928.06995570000004</v>
      </c>
      <c r="K32" s="2">
        <v>30</v>
      </c>
      <c r="L32" s="5">
        <v>941.53755720000004</v>
      </c>
    </row>
    <row r="33" spans="1:12" x14ac:dyDescent="0.45">
      <c r="A33" s="2">
        <v>31</v>
      </c>
      <c r="B33" s="3">
        <v>4800</v>
      </c>
      <c r="C33" s="3">
        <v>904</v>
      </c>
      <c r="D33" s="5">
        <v>918.34760000000006</v>
      </c>
      <c r="E33" s="5">
        <v>864.93455700000004</v>
      </c>
      <c r="F33" s="5">
        <v>971.76064299999996</v>
      </c>
      <c r="G33" s="5">
        <v>904.22245999999996</v>
      </c>
      <c r="H33" s="5">
        <v>851.12543689999995</v>
      </c>
      <c r="I33" s="5">
        <v>957.31948309999996</v>
      </c>
      <c r="K33" s="2">
        <v>31</v>
      </c>
      <c r="L33" s="5">
        <v>971.76064299999996</v>
      </c>
    </row>
    <row r="34" spans="1:12" x14ac:dyDescent="0.45">
      <c r="A34" s="2">
        <v>32</v>
      </c>
      <c r="B34" s="3">
        <v>4950</v>
      </c>
      <c r="C34" s="3">
        <v>929</v>
      </c>
      <c r="D34" s="5">
        <v>944.77829999999994</v>
      </c>
      <c r="E34" s="5">
        <v>890.58673329999999</v>
      </c>
      <c r="F34" s="5">
        <v>998.96986670000001</v>
      </c>
      <c r="G34" s="5">
        <v>930.18668000000002</v>
      </c>
      <c r="H34" s="5">
        <v>876.31736260000002</v>
      </c>
      <c r="I34" s="5">
        <v>984.05599740000002</v>
      </c>
      <c r="K34" s="2">
        <v>32</v>
      </c>
      <c r="L34" s="5">
        <v>998.96986670000001</v>
      </c>
    </row>
    <row r="35" spans="1:12" x14ac:dyDescent="0.45">
      <c r="A35" s="2">
        <v>33</v>
      </c>
      <c r="B35" s="3">
        <v>5100</v>
      </c>
      <c r="C35" s="3">
        <v>961</v>
      </c>
      <c r="D35" s="5">
        <v>972.09059999999999</v>
      </c>
      <c r="E35" s="5">
        <v>917.11253710000005</v>
      </c>
      <c r="F35" s="5">
        <v>1027.068663</v>
      </c>
      <c r="G35" s="5">
        <v>956.87734999999998</v>
      </c>
      <c r="H35" s="5">
        <v>902.23076639999999</v>
      </c>
      <c r="I35" s="5">
        <v>1011.5239340000001</v>
      </c>
      <c r="K35" s="2">
        <v>33</v>
      </c>
      <c r="L35" s="5">
        <v>1027.068663</v>
      </c>
    </row>
    <row r="36" spans="1:12" x14ac:dyDescent="0.45">
      <c r="A36" s="2">
        <v>34</v>
      </c>
      <c r="B36" s="3">
        <v>5250</v>
      </c>
      <c r="C36" s="3">
        <v>986</v>
      </c>
      <c r="D36" s="5">
        <v>1003.7453</v>
      </c>
      <c r="E36" s="5">
        <v>947.89941180000005</v>
      </c>
      <c r="F36" s="5">
        <v>1059.5911880000001</v>
      </c>
      <c r="G36" s="5">
        <v>987.41821000000004</v>
      </c>
      <c r="H36" s="5">
        <v>931.92199700000003</v>
      </c>
      <c r="I36" s="5">
        <v>1042.9144229999999</v>
      </c>
      <c r="K36" s="2">
        <v>34</v>
      </c>
      <c r="L36" s="5">
        <v>1059.5911880000001</v>
      </c>
    </row>
    <row r="37" spans="1:12" x14ac:dyDescent="0.45">
      <c r="A37" s="2">
        <v>35</v>
      </c>
      <c r="B37" s="3">
        <v>5400</v>
      </c>
      <c r="C37" s="3">
        <v>1024</v>
      </c>
      <c r="D37" s="5">
        <v>1040.4681</v>
      </c>
      <c r="E37" s="5">
        <v>983.662192</v>
      </c>
      <c r="F37" s="5">
        <v>1097.2740080000001</v>
      </c>
      <c r="G37" s="5">
        <v>1023.45082</v>
      </c>
      <c r="H37" s="5">
        <v>967.00151659999995</v>
      </c>
      <c r="I37" s="5">
        <v>1079.9001229999999</v>
      </c>
      <c r="K37" s="2">
        <v>35</v>
      </c>
      <c r="L37" s="5">
        <v>1097.2740080000001</v>
      </c>
    </row>
    <row r="38" spans="1:12" x14ac:dyDescent="0.45">
      <c r="A38" s="2">
        <v>36</v>
      </c>
      <c r="B38" s="3">
        <v>5550</v>
      </c>
      <c r="C38" s="3">
        <v>1054</v>
      </c>
      <c r="D38" s="5">
        <v>1070.2851000000001</v>
      </c>
      <c r="E38" s="5">
        <v>1012.676873</v>
      </c>
      <c r="F38" s="5">
        <v>1127.893327</v>
      </c>
      <c r="G38" s="5">
        <v>1052.7309499999999</v>
      </c>
      <c r="H38" s="5">
        <v>995.48527109999998</v>
      </c>
      <c r="I38" s="5">
        <v>1109.976629</v>
      </c>
      <c r="K38" s="2">
        <v>36</v>
      </c>
      <c r="L38" s="5">
        <v>1127.893327</v>
      </c>
    </row>
    <row r="39" spans="1:12" x14ac:dyDescent="0.45">
      <c r="A39" s="2">
        <v>37</v>
      </c>
      <c r="B39" s="3">
        <v>5700</v>
      </c>
      <c r="C39" s="3">
        <v>1075</v>
      </c>
      <c r="D39" s="5">
        <v>1096.9988000000001</v>
      </c>
      <c r="E39" s="5">
        <v>1038.6620459999999</v>
      </c>
      <c r="F39" s="5">
        <v>1155.335554</v>
      </c>
      <c r="G39" s="5">
        <v>1078.36419</v>
      </c>
      <c r="H39" s="5">
        <v>1020.408079</v>
      </c>
      <c r="I39" s="5">
        <v>1136.320301</v>
      </c>
      <c r="K39" s="2">
        <v>37</v>
      </c>
      <c r="L39" s="5">
        <v>1155.335554</v>
      </c>
    </row>
    <row r="40" spans="1:12" x14ac:dyDescent="0.45">
      <c r="A40" s="2">
        <v>38</v>
      </c>
      <c r="B40" s="3">
        <v>5850</v>
      </c>
      <c r="C40" s="3">
        <v>1109</v>
      </c>
      <c r="D40" s="5">
        <v>1128.8364999999999</v>
      </c>
      <c r="E40" s="5">
        <v>1069.67786</v>
      </c>
      <c r="F40" s="5">
        <v>1187.99514</v>
      </c>
      <c r="G40" s="5">
        <v>1109.6596199999999</v>
      </c>
      <c r="H40" s="5">
        <v>1050.8866290000001</v>
      </c>
      <c r="I40" s="5">
        <v>1168.432611</v>
      </c>
      <c r="K40" s="2">
        <v>38</v>
      </c>
      <c r="L40" s="5">
        <v>1187.99514</v>
      </c>
    </row>
    <row r="41" spans="1:12" x14ac:dyDescent="0.45">
      <c r="A41" s="2">
        <v>39</v>
      </c>
      <c r="B41" s="3">
        <v>6000</v>
      </c>
      <c r="C41" s="3">
        <v>1137</v>
      </c>
      <c r="D41" s="5">
        <v>1157.6948</v>
      </c>
      <c r="E41" s="5">
        <v>1097.784214</v>
      </c>
      <c r="F41" s="5">
        <v>1217.605386</v>
      </c>
      <c r="G41" s="5">
        <v>1138.48505</v>
      </c>
      <c r="H41" s="5">
        <v>1078.9558669999999</v>
      </c>
      <c r="I41" s="5">
        <v>1198.0142330000001</v>
      </c>
      <c r="K41" s="2">
        <v>39</v>
      </c>
      <c r="L41" s="5">
        <v>1217.605386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J1" sqref="J1:K1048576"/>
    </sheetView>
  </sheetViews>
  <sheetFormatPr defaultRowHeight="14.25" x14ac:dyDescent="0.45"/>
  <cols>
    <col min="7" max="7" width="9.06640625" style="8"/>
  </cols>
  <sheetData>
    <row r="1" spans="1:13" x14ac:dyDescent="0.45">
      <c r="A1" t="s">
        <v>27</v>
      </c>
      <c r="B1" t="s">
        <v>28</v>
      </c>
      <c r="C1" t="s">
        <v>29</v>
      </c>
      <c r="D1" t="s">
        <v>31</v>
      </c>
      <c r="E1" t="s">
        <v>32</v>
      </c>
      <c r="F1" t="s">
        <v>33</v>
      </c>
      <c r="G1" s="8" t="s">
        <v>34</v>
      </c>
      <c r="J1" t="s">
        <v>27</v>
      </c>
      <c r="K1" t="s">
        <v>30</v>
      </c>
    </row>
    <row r="2" spans="1:13" x14ac:dyDescent="0.45">
      <c r="A2">
        <v>0</v>
      </c>
      <c r="B2">
        <v>0.23280000000000001</v>
      </c>
      <c r="C2">
        <v>0.18459999999999999</v>
      </c>
      <c r="D2" s="9">
        <f>(B2*116)</f>
        <v>27.004799999999999</v>
      </c>
      <c r="E2" s="8">
        <f>(C2*116)</f>
        <v>21.413599999999999</v>
      </c>
      <c r="F2">
        <f>(B2-C2)</f>
        <v>4.8200000000000021E-2</v>
      </c>
      <c r="G2" s="8">
        <f>(D2-E2)</f>
        <v>5.5912000000000006</v>
      </c>
      <c r="J2">
        <v>0</v>
      </c>
      <c r="K2">
        <v>4.8200000000000021E-2</v>
      </c>
      <c r="M2">
        <f>MIN(K2:K41)</f>
        <v>-7.2899999999999993E-2</v>
      </c>
    </row>
    <row r="3" spans="1:13" x14ac:dyDescent="0.45">
      <c r="A3">
        <f>(A2+1)</f>
        <v>1</v>
      </c>
      <c r="B3">
        <v>0.2155</v>
      </c>
      <c r="C3">
        <v>0.21890000000000001</v>
      </c>
      <c r="D3" s="9">
        <f>(B3*116)</f>
        <v>24.998000000000001</v>
      </c>
      <c r="E3" s="8">
        <f>(C3*116)</f>
        <v>25.392400000000002</v>
      </c>
      <c r="F3">
        <f t="shared" ref="F3:F53" si="0">(B3-C3)</f>
        <v>-3.4000000000000141E-3</v>
      </c>
      <c r="G3" s="8">
        <f t="shared" ref="G3:G53" si="1">(D3-E3)</f>
        <v>-0.39440000000000097</v>
      </c>
      <c r="J3">
        <v>1</v>
      </c>
      <c r="K3">
        <v>-3.4000000000000141E-3</v>
      </c>
      <c r="M3">
        <f>MAX(K2:K41)</f>
        <v>7.7200000000000019E-2</v>
      </c>
    </row>
    <row r="4" spans="1:13" x14ac:dyDescent="0.45">
      <c r="A4">
        <f t="shared" ref="A4:A53" si="2">(A3+1)</f>
        <v>2</v>
      </c>
      <c r="B4">
        <v>0.25</v>
      </c>
      <c r="C4">
        <v>0.23760000000000001</v>
      </c>
      <c r="D4" s="9">
        <f>(B4*116)</f>
        <v>29</v>
      </c>
      <c r="E4" s="8">
        <f>(C4*116)</f>
        <v>27.561600000000002</v>
      </c>
      <c r="F4">
        <f t="shared" si="0"/>
        <v>1.2399999999999994E-2</v>
      </c>
      <c r="G4" s="8">
        <f t="shared" si="1"/>
        <v>1.4383999999999979</v>
      </c>
      <c r="J4">
        <v>2</v>
      </c>
      <c r="K4">
        <v>1.2399999999999994E-2</v>
      </c>
    </row>
    <row r="5" spans="1:13" x14ac:dyDescent="0.45">
      <c r="A5">
        <f t="shared" si="2"/>
        <v>3</v>
      </c>
      <c r="B5">
        <v>0.18970000000000001</v>
      </c>
      <c r="C5">
        <v>0.16619999999999999</v>
      </c>
      <c r="D5" s="9">
        <f>(B5*116)</f>
        <v>22.005200000000002</v>
      </c>
      <c r="E5" s="8">
        <f>(C5*116)</f>
        <v>19.279199999999999</v>
      </c>
      <c r="F5">
        <f t="shared" si="0"/>
        <v>2.3500000000000021E-2</v>
      </c>
      <c r="G5" s="8">
        <f t="shared" si="1"/>
        <v>2.7260000000000026</v>
      </c>
      <c r="J5">
        <v>3</v>
      </c>
      <c r="K5">
        <v>2.3500000000000021E-2</v>
      </c>
    </row>
    <row r="6" spans="1:13" x14ac:dyDescent="0.45">
      <c r="A6">
        <f t="shared" si="2"/>
        <v>4</v>
      </c>
      <c r="B6">
        <v>0.18970000000000001</v>
      </c>
      <c r="C6">
        <v>0.21049999999999999</v>
      </c>
      <c r="D6" s="9">
        <f>(B6*116)</f>
        <v>22.005200000000002</v>
      </c>
      <c r="E6" s="8">
        <f>(C6*116)</f>
        <v>24.417999999999999</v>
      </c>
      <c r="F6">
        <f t="shared" si="0"/>
        <v>-2.0799999999999985E-2</v>
      </c>
      <c r="G6" s="8">
        <f t="shared" si="1"/>
        <v>-2.4127999999999972</v>
      </c>
      <c r="J6">
        <v>4</v>
      </c>
      <c r="K6">
        <v>-2.0799999999999985E-2</v>
      </c>
    </row>
    <row r="7" spans="1:13" x14ac:dyDescent="0.45">
      <c r="A7">
        <f t="shared" si="2"/>
        <v>5</v>
      </c>
      <c r="B7">
        <v>0.1638</v>
      </c>
      <c r="C7">
        <v>0.151</v>
      </c>
      <c r="D7" s="9">
        <f>(B7*116)</f>
        <v>19.000800000000002</v>
      </c>
      <c r="E7" s="8">
        <f>(C7*116)</f>
        <v>17.515999999999998</v>
      </c>
      <c r="F7">
        <f t="shared" si="0"/>
        <v>1.2800000000000006E-2</v>
      </c>
      <c r="G7" s="8">
        <f t="shared" si="1"/>
        <v>1.4848000000000035</v>
      </c>
      <c r="J7">
        <v>5</v>
      </c>
      <c r="K7">
        <v>1.2800000000000006E-2</v>
      </c>
    </row>
    <row r="8" spans="1:13" x14ac:dyDescent="0.45">
      <c r="A8">
        <f t="shared" si="2"/>
        <v>6</v>
      </c>
      <c r="B8">
        <v>0.1724</v>
      </c>
      <c r="C8">
        <v>0.2072</v>
      </c>
      <c r="D8" s="9">
        <f>(B8*116)</f>
        <v>19.9984</v>
      </c>
      <c r="E8" s="8">
        <f>(C8*116)</f>
        <v>24.0352</v>
      </c>
      <c r="F8">
        <f t="shared" si="0"/>
        <v>-3.4799999999999998E-2</v>
      </c>
      <c r="G8" s="8">
        <f t="shared" si="1"/>
        <v>-4.0367999999999995</v>
      </c>
      <c r="J8">
        <v>6</v>
      </c>
      <c r="K8">
        <v>-3.4799999999999998E-2</v>
      </c>
    </row>
    <row r="9" spans="1:13" x14ac:dyDescent="0.45">
      <c r="A9">
        <f t="shared" si="2"/>
        <v>7</v>
      </c>
      <c r="B9">
        <v>0.2414</v>
      </c>
      <c r="C9">
        <v>0.21429999999999999</v>
      </c>
      <c r="D9" s="9">
        <f>(B9*116)</f>
        <v>28.002400000000002</v>
      </c>
      <c r="E9" s="8">
        <f>(C9*116)</f>
        <v>24.858799999999999</v>
      </c>
      <c r="F9">
        <f t="shared" si="0"/>
        <v>2.7100000000000013E-2</v>
      </c>
      <c r="G9" s="8">
        <f t="shared" si="1"/>
        <v>3.1436000000000028</v>
      </c>
      <c r="J9">
        <v>7</v>
      </c>
      <c r="K9">
        <v>2.7100000000000013E-2</v>
      </c>
    </row>
    <row r="10" spans="1:13" x14ac:dyDescent="0.45">
      <c r="A10">
        <f t="shared" si="2"/>
        <v>8</v>
      </c>
      <c r="B10">
        <v>0.23280000000000001</v>
      </c>
      <c r="C10">
        <v>0.21360000000000001</v>
      </c>
      <c r="D10" s="9">
        <f>(B10*116)</f>
        <v>27.004799999999999</v>
      </c>
      <c r="E10" s="8">
        <f>(C10*116)</f>
        <v>24.7776</v>
      </c>
      <c r="F10">
        <f t="shared" si="0"/>
        <v>1.9199999999999995E-2</v>
      </c>
      <c r="G10" s="8">
        <f t="shared" si="1"/>
        <v>2.2271999999999998</v>
      </c>
      <c r="J10">
        <v>8</v>
      </c>
      <c r="K10">
        <v>1.9199999999999995E-2</v>
      </c>
    </row>
    <row r="11" spans="1:13" x14ac:dyDescent="0.45">
      <c r="A11">
        <f t="shared" si="2"/>
        <v>9</v>
      </c>
      <c r="B11">
        <v>0.1552</v>
      </c>
      <c r="C11">
        <v>0.1525</v>
      </c>
      <c r="D11" s="9">
        <f>(B11*116)</f>
        <v>18.0032</v>
      </c>
      <c r="E11" s="8">
        <f>(C11*116)</f>
        <v>17.690000000000001</v>
      </c>
      <c r="F11">
        <f t="shared" si="0"/>
        <v>2.7000000000000079E-3</v>
      </c>
      <c r="G11" s="8">
        <f t="shared" si="1"/>
        <v>0.31319999999999837</v>
      </c>
      <c r="J11">
        <v>9</v>
      </c>
      <c r="K11">
        <v>2.7000000000000079E-3</v>
      </c>
    </row>
    <row r="12" spans="1:13" x14ac:dyDescent="0.45">
      <c r="A12">
        <f t="shared" si="2"/>
        <v>10</v>
      </c>
      <c r="B12">
        <v>0.14660000000000001</v>
      </c>
      <c r="C12">
        <v>0.1532</v>
      </c>
      <c r="D12" s="9">
        <f>(B12*116)</f>
        <v>17.005600000000001</v>
      </c>
      <c r="E12" s="8">
        <f>(C12*116)</f>
        <v>17.7712</v>
      </c>
      <c r="F12">
        <f t="shared" si="0"/>
        <v>-6.5999999999999948E-3</v>
      </c>
      <c r="G12" s="8">
        <f t="shared" si="1"/>
        <v>-0.76559999999999917</v>
      </c>
      <c r="J12">
        <v>10</v>
      </c>
      <c r="K12">
        <v>-6.5999999999999948E-3</v>
      </c>
    </row>
    <row r="13" spans="1:13" x14ac:dyDescent="0.45">
      <c r="A13">
        <f t="shared" si="2"/>
        <v>11</v>
      </c>
      <c r="B13">
        <v>0.2069</v>
      </c>
      <c r="C13">
        <v>0.18640000000000001</v>
      </c>
      <c r="D13" s="9">
        <f>(B13*116)</f>
        <v>24.000399999999999</v>
      </c>
      <c r="E13" s="8">
        <f>(C13*116)</f>
        <v>21.622400000000003</v>
      </c>
      <c r="F13">
        <f t="shared" si="0"/>
        <v>2.049999999999999E-2</v>
      </c>
      <c r="G13" s="8">
        <f t="shared" si="1"/>
        <v>2.3779999999999966</v>
      </c>
      <c r="J13">
        <v>11</v>
      </c>
      <c r="K13">
        <v>2.049999999999999E-2</v>
      </c>
    </row>
    <row r="14" spans="1:13" x14ac:dyDescent="0.45">
      <c r="A14">
        <f t="shared" si="2"/>
        <v>12</v>
      </c>
      <c r="B14">
        <v>0.27589999999999998</v>
      </c>
      <c r="C14">
        <v>0.24</v>
      </c>
      <c r="D14" s="9">
        <f>(B14*116)</f>
        <v>32.004399999999997</v>
      </c>
      <c r="E14" s="8">
        <f>(C14*116)</f>
        <v>27.84</v>
      </c>
      <c r="F14">
        <f t="shared" si="0"/>
        <v>3.5899999999999987E-2</v>
      </c>
      <c r="G14" s="8">
        <f t="shared" si="1"/>
        <v>4.164399999999997</v>
      </c>
      <c r="J14">
        <v>12</v>
      </c>
      <c r="K14">
        <v>3.5899999999999987E-2</v>
      </c>
    </row>
    <row r="15" spans="1:13" x14ac:dyDescent="0.45">
      <c r="A15">
        <f t="shared" si="2"/>
        <v>13</v>
      </c>
      <c r="B15">
        <v>0.1638</v>
      </c>
      <c r="C15">
        <v>0.17349999999999999</v>
      </c>
      <c r="D15" s="9">
        <f>(B15*116)</f>
        <v>19.000800000000002</v>
      </c>
      <c r="E15" s="8">
        <f>(C15*116)</f>
        <v>20.125999999999998</v>
      </c>
      <c r="F15">
        <f t="shared" si="0"/>
        <v>-9.6999999999999864E-3</v>
      </c>
      <c r="G15" s="8">
        <f t="shared" si="1"/>
        <v>-1.125199999999996</v>
      </c>
      <c r="J15">
        <v>13</v>
      </c>
      <c r="K15">
        <v>-9.6999999999999864E-3</v>
      </c>
    </row>
    <row r="16" spans="1:13" x14ac:dyDescent="0.45">
      <c r="A16">
        <f t="shared" si="2"/>
        <v>14</v>
      </c>
      <c r="B16">
        <v>0.14660000000000001</v>
      </c>
      <c r="C16">
        <v>0.1696</v>
      </c>
      <c r="D16" s="9">
        <f>(B16*116)</f>
        <v>17.005600000000001</v>
      </c>
      <c r="E16" s="8">
        <f>(C16*116)</f>
        <v>19.6736</v>
      </c>
      <c r="F16">
        <f t="shared" si="0"/>
        <v>-2.2999999999999993E-2</v>
      </c>
      <c r="G16" s="8">
        <f t="shared" si="1"/>
        <v>-2.6679999999999993</v>
      </c>
      <c r="J16">
        <v>14</v>
      </c>
      <c r="K16">
        <v>-2.2999999999999993E-2</v>
      </c>
    </row>
    <row r="17" spans="1:11" x14ac:dyDescent="0.45">
      <c r="A17">
        <f t="shared" si="2"/>
        <v>15</v>
      </c>
      <c r="B17">
        <v>0.1724</v>
      </c>
      <c r="C17">
        <v>0.1615</v>
      </c>
      <c r="D17" s="9">
        <f>(B17*116)</f>
        <v>19.9984</v>
      </c>
      <c r="E17" s="8">
        <f>(C17*116)</f>
        <v>18.734000000000002</v>
      </c>
      <c r="F17">
        <f t="shared" si="0"/>
        <v>1.0899999999999993E-2</v>
      </c>
      <c r="G17" s="8">
        <f t="shared" si="1"/>
        <v>1.2643999999999984</v>
      </c>
      <c r="J17">
        <v>15</v>
      </c>
      <c r="K17">
        <v>1.0899999999999993E-2</v>
      </c>
    </row>
    <row r="18" spans="1:11" x14ac:dyDescent="0.45">
      <c r="A18">
        <f t="shared" si="2"/>
        <v>16</v>
      </c>
      <c r="B18">
        <v>0.18970000000000001</v>
      </c>
      <c r="C18">
        <v>0.17680000000000001</v>
      </c>
      <c r="D18" s="9">
        <f>(B18*116)</f>
        <v>22.005200000000002</v>
      </c>
      <c r="E18" s="8">
        <f>(C18*116)</f>
        <v>20.508800000000001</v>
      </c>
      <c r="F18">
        <f t="shared" si="0"/>
        <v>1.2899999999999995E-2</v>
      </c>
      <c r="G18" s="8">
        <f t="shared" si="1"/>
        <v>1.4964000000000013</v>
      </c>
      <c r="J18">
        <v>16</v>
      </c>
      <c r="K18">
        <v>1.2899999999999995E-2</v>
      </c>
    </row>
    <row r="19" spans="1:11" x14ac:dyDescent="0.45">
      <c r="A19">
        <f t="shared" si="2"/>
        <v>17</v>
      </c>
      <c r="B19">
        <v>0.14660000000000001</v>
      </c>
      <c r="C19">
        <v>0.20200000000000001</v>
      </c>
      <c r="D19" s="9">
        <f>(B19*116)</f>
        <v>17.005600000000001</v>
      </c>
      <c r="E19" s="8">
        <f>(C19*116)</f>
        <v>23.432000000000002</v>
      </c>
      <c r="F19">
        <f t="shared" si="0"/>
        <v>-5.5400000000000005E-2</v>
      </c>
      <c r="G19" s="8">
        <f t="shared" si="1"/>
        <v>-6.426400000000001</v>
      </c>
      <c r="J19">
        <v>17</v>
      </c>
      <c r="K19">
        <v>-5.5400000000000005E-2</v>
      </c>
    </row>
    <row r="20" spans="1:11" x14ac:dyDescent="0.45">
      <c r="A20">
        <f t="shared" si="2"/>
        <v>18</v>
      </c>
      <c r="B20">
        <v>0.1207</v>
      </c>
      <c r="C20">
        <v>0.18920000000000001</v>
      </c>
      <c r="D20" s="9">
        <f>(B20*116)</f>
        <v>14.001200000000001</v>
      </c>
      <c r="E20" s="8">
        <f>(C20*116)</f>
        <v>21.947200000000002</v>
      </c>
      <c r="F20">
        <f t="shared" si="0"/>
        <v>-6.8500000000000005E-2</v>
      </c>
      <c r="G20" s="8">
        <f t="shared" si="1"/>
        <v>-7.9460000000000015</v>
      </c>
      <c r="J20">
        <v>18</v>
      </c>
      <c r="K20">
        <v>-6.8500000000000005E-2</v>
      </c>
    </row>
    <row r="21" spans="1:11" x14ac:dyDescent="0.45">
      <c r="A21">
        <f t="shared" si="2"/>
        <v>19</v>
      </c>
      <c r="B21">
        <v>0.1983</v>
      </c>
      <c r="C21">
        <v>0.18909999999999999</v>
      </c>
      <c r="D21" s="9">
        <f>(B21*116)</f>
        <v>23.002800000000001</v>
      </c>
      <c r="E21" s="8">
        <f>(C21*116)</f>
        <v>21.935599999999997</v>
      </c>
      <c r="F21">
        <f t="shared" si="0"/>
        <v>9.2000000000000137E-3</v>
      </c>
      <c r="G21" s="8">
        <f t="shared" si="1"/>
        <v>1.0672000000000033</v>
      </c>
      <c r="J21">
        <v>19</v>
      </c>
      <c r="K21">
        <v>9.2000000000000137E-3</v>
      </c>
    </row>
    <row r="22" spans="1:11" x14ac:dyDescent="0.45">
      <c r="A22">
        <f t="shared" si="2"/>
        <v>20</v>
      </c>
      <c r="B22">
        <v>0.13789999999999999</v>
      </c>
      <c r="C22">
        <v>0.18260000000000001</v>
      </c>
      <c r="D22" s="9">
        <f>(B22*116)</f>
        <v>15.9964</v>
      </c>
      <c r="E22" s="8">
        <f>(C22*116)</f>
        <v>21.181600000000003</v>
      </c>
      <c r="F22">
        <f t="shared" si="0"/>
        <v>-4.4700000000000017E-2</v>
      </c>
      <c r="G22" s="8">
        <f t="shared" si="1"/>
        <v>-5.1852000000000036</v>
      </c>
      <c r="J22">
        <v>20</v>
      </c>
      <c r="K22">
        <v>-4.4700000000000017E-2</v>
      </c>
    </row>
    <row r="23" spans="1:11" x14ac:dyDescent="0.45">
      <c r="A23">
        <f t="shared" si="2"/>
        <v>21</v>
      </c>
      <c r="B23">
        <v>0.23280000000000001</v>
      </c>
      <c r="C23">
        <v>0.20849999999999999</v>
      </c>
      <c r="D23" s="9">
        <f>(B23*116)</f>
        <v>27.004799999999999</v>
      </c>
      <c r="E23" s="8">
        <f>(C23*116)</f>
        <v>24.186</v>
      </c>
      <c r="F23">
        <f t="shared" si="0"/>
        <v>2.4300000000000016E-2</v>
      </c>
      <c r="G23" s="8">
        <f t="shared" si="1"/>
        <v>2.8187999999999995</v>
      </c>
      <c r="J23">
        <v>21</v>
      </c>
      <c r="K23">
        <v>2.4300000000000016E-2</v>
      </c>
    </row>
    <row r="24" spans="1:11" x14ac:dyDescent="0.45">
      <c r="A24">
        <f t="shared" si="2"/>
        <v>22</v>
      </c>
      <c r="B24">
        <v>0.1552</v>
      </c>
      <c r="C24">
        <v>0.1757</v>
      </c>
      <c r="D24" s="9">
        <f>(B24*116)</f>
        <v>18.0032</v>
      </c>
      <c r="E24" s="8">
        <f>(C24*116)</f>
        <v>20.3812</v>
      </c>
      <c r="F24">
        <f t="shared" si="0"/>
        <v>-2.049999999999999E-2</v>
      </c>
      <c r="G24" s="8">
        <f t="shared" si="1"/>
        <v>-2.3780000000000001</v>
      </c>
      <c r="J24">
        <v>22</v>
      </c>
      <c r="K24">
        <v>-2.049999999999999E-2</v>
      </c>
    </row>
    <row r="25" spans="1:11" x14ac:dyDescent="0.45">
      <c r="A25">
        <f t="shared" si="2"/>
        <v>23</v>
      </c>
      <c r="B25">
        <v>0.1638</v>
      </c>
      <c r="C25">
        <v>0.17660000000000001</v>
      </c>
      <c r="D25" s="9">
        <f>(B25*116)</f>
        <v>19.000800000000002</v>
      </c>
      <c r="E25" s="8">
        <f>(C25*116)</f>
        <v>20.485600000000002</v>
      </c>
      <c r="F25">
        <f t="shared" si="0"/>
        <v>-1.2800000000000006E-2</v>
      </c>
      <c r="G25" s="8">
        <f t="shared" si="1"/>
        <v>-1.4847999999999999</v>
      </c>
      <c r="J25">
        <v>23</v>
      </c>
      <c r="K25">
        <v>-1.2800000000000006E-2</v>
      </c>
    </row>
    <row r="26" spans="1:11" x14ac:dyDescent="0.45">
      <c r="A26">
        <f t="shared" si="2"/>
        <v>24</v>
      </c>
      <c r="B26">
        <v>0.18099999999999999</v>
      </c>
      <c r="C26">
        <v>0.21110000000000001</v>
      </c>
      <c r="D26" s="9">
        <f>(B26*116)</f>
        <v>20.995999999999999</v>
      </c>
      <c r="E26" s="8">
        <f>(C26*116)</f>
        <v>24.4876</v>
      </c>
      <c r="F26">
        <f t="shared" si="0"/>
        <v>-3.0100000000000016E-2</v>
      </c>
      <c r="G26" s="8">
        <f t="shared" si="1"/>
        <v>-3.4916000000000018</v>
      </c>
      <c r="J26">
        <v>24</v>
      </c>
      <c r="K26">
        <v>-3.0100000000000016E-2</v>
      </c>
    </row>
    <row r="27" spans="1:11" x14ac:dyDescent="0.45">
      <c r="A27">
        <f t="shared" si="2"/>
        <v>25</v>
      </c>
      <c r="B27">
        <v>0.29310000000000003</v>
      </c>
      <c r="C27">
        <v>0.21590000000000001</v>
      </c>
      <c r="D27" s="9">
        <f>(B27*116)</f>
        <v>33.999600000000001</v>
      </c>
      <c r="E27" s="8">
        <f>(C27*116)</f>
        <v>25.0444</v>
      </c>
      <c r="F27">
        <f t="shared" si="0"/>
        <v>7.7200000000000019E-2</v>
      </c>
      <c r="G27" s="8">
        <f t="shared" si="1"/>
        <v>8.9552000000000014</v>
      </c>
      <c r="J27">
        <v>25</v>
      </c>
      <c r="K27">
        <v>7.7200000000000019E-2</v>
      </c>
    </row>
    <row r="28" spans="1:11" x14ac:dyDescent="0.45">
      <c r="A28">
        <f t="shared" si="2"/>
        <v>26</v>
      </c>
      <c r="B28">
        <v>0.25</v>
      </c>
      <c r="C28">
        <v>0.2384</v>
      </c>
      <c r="D28" s="9">
        <f>(B28*116)</f>
        <v>29</v>
      </c>
      <c r="E28" s="8">
        <f>(C28*116)</f>
        <v>27.654399999999999</v>
      </c>
      <c r="F28">
        <f t="shared" si="0"/>
        <v>1.1599999999999999E-2</v>
      </c>
      <c r="G28" s="8">
        <f t="shared" si="1"/>
        <v>1.345600000000001</v>
      </c>
      <c r="J28">
        <v>26</v>
      </c>
      <c r="K28">
        <v>1.1599999999999999E-2</v>
      </c>
    </row>
    <row r="29" spans="1:11" x14ac:dyDescent="0.45">
      <c r="A29">
        <f t="shared" si="2"/>
        <v>27</v>
      </c>
      <c r="B29">
        <v>0.25</v>
      </c>
      <c r="C29">
        <v>0.2205</v>
      </c>
      <c r="D29" s="9">
        <f>(B29*116)</f>
        <v>29</v>
      </c>
      <c r="E29" s="8">
        <f>(C29*116)</f>
        <v>25.577999999999999</v>
      </c>
      <c r="F29">
        <f t="shared" si="0"/>
        <v>2.9499999999999998E-2</v>
      </c>
      <c r="G29" s="8">
        <f t="shared" si="1"/>
        <v>3.4220000000000006</v>
      </c>
      <c r="J29">
        <v>27</v>
      </c>
      <c r="K29">
        <v>2.9499999999999998E-2</v>
      </c>
    </row>
    <row r="30" spans="1:11" x14ac:dyDescent="0.45">
      <c r="A30">
        <f t="shared" si="2"/>
        <v>28</v>
      </c>
      <c r="B30">
        <v>0.18970000000000001</v>
      </c>
      <c r="C30">
        <v>0.1971</v>
      </c>
      <c r="D30" s="9">
        <f>(B30*116)</f>
        <v>22.005200000000002</v>
      </c>
      <c r="E30" s="8">
        <f>(C30*116)</f>
        <v>22.863599999999998</v>
      </c>
      <c r="F30">
        <f t="shared" si="0"/>
        <v>-7.3999999999999899E-3</v>
      </c>
      <c r="G30" s="8">
        <f t="shared" si="1"/>
        <v>-0.85839999999999606</v>
      </c>
      <c r="J30">
        <v>28</v>
      </c>
      <c r="K30">
        <v>-7.3999999999999899E-3</v>
      </c>
    </row>
    <row r="31" spans="1:11" x14ac:dyDescent="0.45">
      <c r="A31">
        <f t="shared" si="2"/>
        <v>29</v>
      </c>
      <c r="B31">
        <v>0.25</v>
      </c>
      <c r="C31">
        <v>0.23</v>
      </c>
      <c r="D31" s="9">
        <f>(B31*116)</f>
        <v>29</v>
      </c>
      <c r="E31" s="8">
        <f>(C31*116)</f>
        <v>26.68</v>
      </c>
      <c r="F31">
        <f t="shared" si="0"/>
        <v>1.999999999999999E-2</v>
      </c>
      <c r="G31" s="8">
        <f t="shared" si="1"/>
        <v>2.3200000000000003</v>
      </c>
      <c r="J31">
        <v>29</v>
      </c>
      <c r="K31">
        <v>1.999999999999999E-2</v>
      </c>
    </row>
    <row r="32" spans="1:11" x14ac:dyDescent="0.45">
      <c r="A32">
        <f t="shared" si="2"/>
        <v>30</v>
      </c>
      <c r="B32">
        <v>0.1724</v>
      </c>
      <c r="C32">
        <v>0.1401</v>
      </c>
      <c r="D32" s="9">
        <f>(B32*116)</f>
        <v>19.9984</v>
      </c>
      <c r="E32" s="8">
        <f>(C32*116)</f>
        <v>16.2516</v>
      </c>
      <c r="F32">
        <f t="shared" si="0"/>
        <v>3.2299999999999995E-2</v>
      </c>
      <c r="G32" s="8">
        <f t="shared" si="1"/>
        <v>3.7468000000000004</v>
      </c>
      <c r="J32">
        <v>30</v>
      </c>
      <c r="K32">
        <v>3.2299999999999995E-2</v>
      </c>
    </row>
    <row r="33" spans="1:11" x14ac:dyDescent="0.45">
      <c r="A33">
        <f t="shared" si="2"/>
        <v>31</v>
      </c>
      <c r="B33">
        <v>0.11210000000000001</v>
      </c>
      <c r="C33">
        <v>0.14960000000000001</v>
      </c>
      <c r="D33" s="9">
        <f>(B33*116)</f>
        <v>13.0036</v>
      </c>
      <c r="E33" s="8">
        <f>(C33*116)</f>
        <v>17.3536</v>
      </c>
      <c r="F33">
        <f t="shared" si="0"/>
        <v>-3.7500000000000006E-2</v>
      </c>
      <c r="G33" s="8">
        <f t="shared" si="1"/>
        <v>-4.3499999999999996</v>
      </c>
      <c r="J33">
        <v>31</v>
      </c>
      <c r="K33">
        <v>-3.7500000000000006E-2</v>
      </c>
    </row>
    <row r="34" spans="1:11" x14ac:dyDescent="0.45">
      <c r="A34">
        <f t="shared" si="2"/>
        <v>32</v>
      </c>
      <c r="B34">
        <v>0.18970000000000001</v>
      </c>
      <c r="C34">
        <v>0.16370000000000001</v>
      </c>
      <c r="D34" s="9">
        <f>(B34*116)</f>
        <v>22.005200000000002</v>
      </c>
      <c r="E34" s="8">
        <f>(C34*116)</f>
        <v>18.9892</v>
      </c>
      <c r="F34">
        <f t="shared" si="0"/>
        <v>2.5999999999999995E-2</v>
      </c>
      <c r="G34" s="8">
        <f t="shared" si="1"/>
        <v>3.0160000000000018</v>
      </c>
      <c r="J34">
        <v>32</v>
      </c>
      <c r="K34">
        <v>2.5999999999999995E-2</v>
      </c>
    </row>
    <row r="35" spans="1:11" x14ac:dyDescent="0.45">
      <c r="A35">
        <f t="shared" si="2"/>
        <v>33</v>
      </c>
      <c r="B35">
        <v>0.13789999999999999</v>
      </c>
      <c r="C35">
        <v>0.1782</v>
      </c>
      <c r="D35" s="9">
        <f>(B35*116)</f>
        <v>15.9964</v>
      </c>
      <c r="E35" s="8">
        <f>(C35*116)</f>
        <v>20.671199999999999</v>
      </c>
      <c r="F35">
        <f t="shared" si="0"/>
        <v>-4.0300000000000002E-2</v>
      </c>
      <c r="G35" s="8">
        <f t="shared" si="1"/>
        <v>-4.6747999999999994</v>
      </c>
      <c r="J35">
        <v>33</v>
      </c>
      <c r="K35">
        <v>-4.0300000000000002E-2</v>
      </c>
    </row>
    <row r="36" spans="1:11" x14ac:dyDescent="0.45">
      <c r="A36">
        <f t="shared" si="2"/>
        <v>34</v>
      </c>
      <c r="B36">
        <v>0.1552</v>
      </c>
      <c r="C36">
        <v>0.18279999999999999</v>
      </c>
      <c r="D36" s="9">
        <f>(B36*116)</f>
        <v>18.0032</v>
      </c>
      <c r="E36" s="8">
        <f>(C36*116)</f>
        <v>21.204799999999999</v>
      </c>
      <c r="F36">
        <f t="shared" si="0"/>
        <v>-2.7599999999999986E-2</v>
      </c>
      <c r="G36" s="8">
        <f t="shared" si="1"/>
        <v>-3.2015999999999991</v>
      </c>
      <c r="J36">
        <v>34</v>
      </c>
      <c r="K36">
        <v>-2.7599999999999986E-2</v>
      </c>
    </row>
    <row r="37" spans="1:11" x14ac:dyDescent="0.45">
      <c r="A37">
        <f t="shared" si="2"/>
        <v>35</v>
      </c>
      <c r="B37">
        <v>0.2155</v>
      </c>
      <c r="C37">
        <v>0.21440000000000001</v>
      </c>
      <c r="D37" s="9">
        <f>(B37*116)</f>
        <v>24.998000000000001</v>
      </c>
      <c r="E37" s="8">
        <f>(C37*116)</f>
        <v>24.8704</v>
      </c>
      <c r="F37">
        <f t="shared" si="0"/>
        <v>1.0999999999999899E-3</v>
      </c>
      <c r="G37" s="8">
        <f t="shared" si="1"/>
        <v>0.12760000000000105</v>
      </c>
      <c r="J37">
        <v>35</v>
      </c>
      <c r="K37">
        <v>1.0999999999999899E-3</v>
      </c>
    </row>
    <row r="38" spans="1:11" x14ac:dyDescent="0.45">
      <c r="A38">
        <f t="shared" si="2"/>
        <v>36</v>
      </c>
      <c r="B38">
        <v>8.6199999999999999E-2</v>
      </c>
      <c r="C38">
        <v>0.15909999999999999</v>
      </c>
      <c r="D38" s="9">
        <f>(B38*116)</f>
        <v>9.9992000000000001</v>
      </c>
      <c r="E38" s="8">
        <f>(C38*116)</f>
        <v>18.4556</v>
      </c>
      <c r="F38">
        <f t="shared" si="0"/>
        <v>-7.2899999999999993E-2</v>
      </c>
      <c r="G38" s="8">
        <f t="shared" si="1"/>
        <v>-8.4564000000000004</v>
      </c>
      <c r="J38">
        <v>36</v>
      </c>
      <c r="K38">
        <v>-7.2899999999999993E-2</v>
      </c>
    </row>
    <row r="39" spans="1:11" x14ac:dyDescent="0.45">
      <c r="A39">
        <f t="shared" si="2"/>
        <v>37</v>
      </c>
      <c r="B39">
        <v>0.1638</v>
      </c>
      <c r="C39">
        <v>0.20930000000000001</v>
      </c>
      <c r="D39" s="9">
        <f>(B39*116)</f>
        <v>19.000800000000002</v>
      </c>
      <c r="E39" s="8">
        <f>(C39*116)</f>
        <v>24.2788</v>
      </c>
      <c r="F39">
        <f t="shared" si="0"/>
        <v>-4.5500000000000013E-2</v>
      </c>
      <c r="G39" s="8">
        <f t="shared" si="1"/>
        <v>-5.2779999999999987</v>
      </c>
      <c r="J39">
        <v>37</v>
      </c>
      <c r="K39">
        <v>-4.5500000000000013E-2</v>
      </c>
    </row>
    <row r="40" spans="1:11" x14ac:dyDescent="0.45">
      <c r="A40">
        <f t="shared" si="2"/>
        <v>38</v>
      </c>
      <c r="B40">
        <v>0.2414</v>
      </c>
      <c r="C40">
        <v>0.2414</v>
      </c>
      <c r="D40" s="9">
        <f>(B40*116)</f>
        <v>28.002400000000002</v>
      </c>
      <c r="E40" s="8">
        <f>(C40*116)</f>
        <v>28.002400000000002</v>
      </c>
      <c r="F40">
        <f t="shared" si="0"/>
        <v>0</v>
      </c>
      <c r="G40" s="8">
        <f t="shared" si="1"/>
        <v>0</v>
      </c>
      <c r="J40">
        <v>38</v>
      </c>
      <c r="K40">
        <v>0</v>
      </c>
    </row>
    <row r="41" spans="1:11" x14ac:dyDescent="0.45">
      <c r="A41">
        <f t="shared" si="2"/>
        <v>39</v>
      </c>
      <c r="B41">
        <v>0.2069</v>
      </c>
      <c r="C41">
        <v>0.17749999999999999</v>
      </c>
      <c r="D41" s="9">
        <f>(B41*116)</f>
        <v>24.000399999999999</v>
      </c>
      <c r="E41" s="8">
        <f>(C41*116)</f>
        <v>20.59</v>
      </c>
      <c r="F41">
        <f t="shared" si="0"/>
        <v>2.9400000000000009E-2</v>
      </c>
      <c r="G41" s="8">
        <f t="shared" si="1"/>
        <v>3.4103999999999992</v>
      </c>
      <c r="J41">
        <v>39</v>
      </c>
      <c r="K41">
        <v>2.9400000000000009E-2</v>
      </c>
    </row>
    <row r="42" spans="1:11" x14ac:dyDescent="0.45">
      <c r="A42">
        <f t="shared" si="2"/>
        <v>40</v>
      </c>
      <c r="B42">
        <v>0.1552</v>
      </c>
      <c r="C42">
        <v>0.1767</v>
      </c>
      <c r="D42" s="9">
        <f>(B42*116)</f>
        <v>18.0032</v>
      </c>
      <c r="E42" s="8">
        <f>(C42*116)</f>
        <v>20.497199999999999</v>
      </c>
      <c r="F42">
        <f t="shared" si="0"/>
        <v>-2.1499999999999991E-2</v>
      </c>
      <c r="G42" s="8">
        <f t="shared" si="1"/>
        <v>-2.4939999999999998</v>
      </c>
      <c r="J42">
        <v>40</v>
      </c>
      <c r="K42">
        <v>-2.1499999999999991E-2</v>
      </c>
    </row>
    <row r="43" spans="1:11" x14ac:dyDescent="0.45">
      <c r="A43">
        <f t="shared" si="2"/>
        <v>41</v>
      </c>
      <c r="B43">
        <v>0.1552</v>
      </c>
      <c r="C43">
        <v>0.1827</v>
      </c>
      <c r="D43" s="9">
        <f>(B43*116)</f>
        <v>18.0032</v>
      </c>
      <c r="E43" s="8">
        <f>(C43*116)</f>
        <v>21.193200000000001</v>
      </c>
      <c r="F43">
        <f t="shared" si="0"/>
        <v>-2.7499999999999997E-2</v>
      </c>
      <c r="G43" s="8">
        <f t="shared" si="1"/>
        <v>-3.1900000000000013</v>
      </c>
      <c r="J43">
        <v>41</v>
      </c>
      <c r="K43">
        <v>-2.7499999999999997E-2</v>
      </c>
    </row>
    <row r="44" spans="1:11" x14ac:dyDescent="0.45">
      <c r="A44">
        <f t="shared" si="2"/>
        <v>42</v>
      </c>
      <c r="B44">
        <v>0.1983</v>
      </c>
      <c r="C44">
        <v>0.18720000000000001</v>
      </c>
      <c r="D44" s="9">
        <f>(B44*116)</f>
        <v>23.002800000000001</v>
      </c>
      <c r="E44" s="8">
        <f>(C44*116)</f>
        <v>21.715199999999999</v>
      </c>
      <c r="F44">
        <f t="shared" si="0"/>
        <v>1.1099999999999999E-2</v>
      </c>
      <c r="G44" s="8">
        <f t="shared" si="1"/>
        <v>1.2876000000000012</v>
      </c>
      <c r="J44">
        <v>42</v>
      </c>
      <c r="K44">
        <v>1.1099999999999999E-2</v>
      </c>
    </row>
    <row r="45" spans="1:11" x14ac:dyDescent="0.45">
      <c r="A45">
        <f t="shared" si="2"/>
        <v>43</v>
      </c>
      <c r="B45">
        <v>0.18970000000000001</v>
      </c>
      <c r="C45">
        <v>0.17630000000000001</v>
      </c>
      <c r="D45" s="9">
        <f>(B45*116)</f>
        <v>22.005200000000002</v>
      </c>
      <c r="E45" s="8">
        <f>(C45*116)</f>
        <v>20.450800000000001</v>
      </c>
      <c r="F45">
        <f t="shared" si="0"/>
        <v>1.3399999999999995E-2</v>
      </c>
      <c r="G45" s="8">
        <f t="shared" si="1"/>
        <v>1.5544000000000011</v>
      </c>
      <c r="J45">
        <v>43</v>
      </c>
      <c r="K45">
        <v>1.3399999999999995E-2</v>
      </c>
    </row>
    <row r="46" spans="1:11" x14ac:dyDescent="0.45">
      <c r="A46">
        <f t="shared" si="2"/>
        <v>44</v>
      </c>
      <c r="B46">
        <v>0.1724</v>
      </c>
      <c r="C46">
        <v>0.1933</v>
      </c>
      <c r="D46" s="9">
        <f>(B46*116)</f>
        <v>19.9984</v>
      </c>
      <c r="E46" s="8">
        <f>(C46*116)</f>
        <v>22.422799999999999</v>
      </c>
      <c r="F46">
        <f t="shared" si="0"/>
        <v>-2.0900000000000002E-2</v>
      </c>
      <c r="G46" s="8">
        <f t="shared" si="1"/>
        <v>-2.4243999999999986</v>
      </c>
      <c r="J46">
        <v>44</v>
      </c>
      <c r="K46">
        <v>-2.0900000000000002E-2</v>
      </c>
    </row>
    <row r="47" spans="1:11" x14ac:dyDescent="0.45">
      <c r="A47">
        <f t="shared" si="2"/>
        <v>45</v>
      </c>
      <c r="B47">
        <v>0.23280000000000001</v>
      </c>
      <c r="C47">
        <v>0.26800000000000002</v>
      </c>
      <c r="D47" s="9">
        <f>(B47*116)</f>
        <v>27.004799999999999</v>
      </c>
      <c r="E47" s="8">
        <f>(C47*116)</f>
        <v>31.088000000000001</v>
      </c>
      <c r="F47">
        <f t="shared" si="0"/>
        <v>-3.5200000000000009E-2</v>
      </c>
      <c r="G47" s="8">
        <f t="shared" si="1"/>
        <v>-4.0832000000000015</v>
      </c>
      <c r="J47">
        <v>45</v>
      </c>
      <c r="K47">
        <v>-3.5200000000000009E-2</v>
      </c>
    </row>
    <row r="48" spans="1:11" x14ac:dyDescent="0.45">
      <c r="A48">
        <f t="shared" si="2"/>
        <v>46</v>
      </c>
      <c r="B48">
        <v>0.2155</v>
      </c>
      <c r="C48">
        <v>0.2072</v>
      </c>
      <c r="D48" s="9">
        <f>(B48*116)</f>
        <v>24.998000000000001</v>
      </c>
      <c r="E48" s="8">
        <f>(C48*116)</f>
        <v>24.0352</v>
      </c>
      <c r="F48">
        <f t="shared" si="0"/>
        <v>8.3000000000000018E-3</v>
      </c>
      <c r="G48" s="8">
        <f t="shared" si="1"/>
        <v>0.96280000000000143</v>
      </c>
      <c r="J48">
        <v>46</v>
      </c>
      <c r="K48">
        <v>8.3000000000000018E-3</v>
      </c>
    </row>
    <row r="49" spans="1:11" x14ac:dyDescent="0.45">
      <c r="A49">
        <f t="shared" si="2"/>
        <v>47</v>
      </c>
      <c r="B49">
        <v>0.1983</v>
      </c>
      <c r="C49">
        <v>0.1915</v>
      </c>
      <c r="D49" s="9">
        <f>(B49*116)</f>
        <v>23.002800000000001</v>
      </c>
      <c r="E49" s="8">
        <f>(C49*116)</f>
        <v>22.213999999999999</v>
      </c>
      <c r="F49">
        <f t="shared" si="0"/>
        <v>6.8000000000000005E-3</v>
      </c>
      <c r="G49" s="8">
        <f t="shared" si="1"/>
        <v>0.78880000000000194</v>
      </c>
      <c r="J49">
        <v>47</v>
      </c>
      <c r="K49">
        <v>6.8000000000000005E-3</v>
      </c>
    </row>
    <row r="50" spans="1:11" x14ac:dyDescent="0.45">
      <c r="A50">
        <f t="shared" si="2"/>
        <v>48</v>
      </c>
      <c r="B50">
        <v>0.10340000000000001</v>
      </c>
      <c r="C50">
        <v>0.158</v>
      </c>
      <c r="D50" s="9">
        <f>(B50*116)</f>
        <v>11.994400000000001</v>
      </c>
      <c r="E50" s="8">
        <f>(C50*116)</f>
        <v>18.327999999999999</v>
      </c>
      <c r="F50">
        <f t="shared" si="0"/>
        <v>-5.4599999999999996E-2</v>
      </c>
      <c r="G50" s="8">
        <f t="shared" si="1"/>
        <v>-6.3335999999999988</v>
      </c>
      <c r="J50">
        <v>48</v>
      </c>
      <c r="K50">
        <v>-5.4599999999999996E-2</v>
      </c>
    </row>
    <row r="51" spans="1:11" x14ac:dyDescent="0.45">
      <c r="A51">
        <f t="shared" si="2"/>
        <v>49</v>
      </c>
      <c r="B51">
        <v>0.28449999999999998</v>
      </c>
      <c r="C51">
        <v>0.2417</v>
      </c>
      <c r="D51" s="9">
        <f>(B51*116)</f>
        <v>33.001999999999995</v>
      </c>
      <c r="E51" s="8">
        <f>(C51*116)</f>
        <v>28.037199999999999</v>
      </c>
      <c r="F51">
        <f t="shared" si="0"/>
        <v>4.2799999999999977E-2</v>
      </c>
      <c r="G51" s="8">
        <f t="shared" si="1"/>
        <v>4.9647999999999968</v>
      </c>
      <c r="J51">
        <v>49</v>
      </c>
      <c r="K51">
        <v>4.2799999999999977E-2</v>
      </c>
    </row>
    <row r="52" spans="1:11" x14ac:dyDescent="0.45">
      <c r="A52">
        <f t="shared" si="2"/>
        <v>50</v>
      </c>
      <c r="B52">
        <v>0.18970000000000001</v>
      </c>
      <c r="C52">
        <v>0.218</v>
      </c>
      <c r="D52" s="9">
        <f>(B52*116)</f>
        <v>22.005200000000002</v>
      </c>
      <c r="E52" s="8">
        <f>(C52*116)</f>
        <v>25.288</v>
      </c>
      <c r="F52">
        <f t="shared" si="0"/>
        <v>-2.8299999999999992E-2</v>
      </c>
      <c r="G52" s="8">
        <f t="shared" si="1"/>
        <v>-3.2827999999999982</v>
      </c>
      <c r="J52">
        <v>50</v>
      </c>
      <c r="K52">
        <v>-2.8299999999999992E-2</v>
      </c>
    </row>
    <row r="53" spans="1:11" x14ac:dyDescent="0.45">
      <c r="A53">
        <f t="shared" si="2"/>
        <v>51</v>
      </c>
      <c r="B53">
        <v>0.18099999999999999</v>
      </c>
      <c r="C53">
        <v>0.16339999999999999</v>
      </c>
      <c r="D53" s="9">
        <f>(B53*116)</f>
        <v>20.995999999999999</v>
      </c>
      <c r="E53" s="8">
        <f>(C53*116)</f>
        <v>18.9544</v>
      </c>
      <c r="F53">
        <f t="shared" si="0"/>
        <v>1.7600000000000005E-2</v>
      </c>
      <c r="G53" s="8">
        <f t="shared" si="1"/>
        <v>2.041599999999999</v>
      </c>
      <c r="J53">
        <v>51</v>
      </c>
      <c r="K53">
        <v>1.7600000000000005E-2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H4" sqref="H4:K6"/>
    </sheetView>
  </sheetViews>
  <sheetFormatPr defaultRowHeight="14.25" x14ac:dyDescent="0.45"/>
  <cols>
    <col min="1" max="1" width="29.1328125" bestFit="1" customWidth="1"/>
  </cols>
  <sheetData>
    <row r="1" spans="1:11" x14ac:dyDescent="0.45">
      <c r="B1">
        <v>2014</v>
      </c>
      <c r="C1">
        <v>2014</v>
      </c>
    </row>
    <row r="2" spans="1:11" x14ac:dyDescent="0.45">
      <c r="A2" t="s">
        <v>21</v>
      </c>
      <c r="B2">
        <v>6038</v>
      </c>
      <c r="C2">
        <v>6038</v>
      </c>
    </row>
    <row r="3" spans="1:11" x14ac:dyDescent="0.45">
      <c r="A3" t="s">
        <v>22</v>
      </c>
      <c r="B3">
        <v>1145</v>
      </c>
      <c r="C3">
        <v>1220</v>
      </c>
    </row>
    <row r="4" spans="1:11" x14ac:dyDescent="0.45">
      <c r="A4" t="s">
        <v>23</v>
      </c>
      <c r="B4" s="7">
        <v>0.18959999999999999</v>
      </c>
      <c r="C4" s="7">
        <f>(C3/C2)</f>
        <v>0.20205366015236834</v>
      </c>
      <c r="E4">
        <f>SQRT(B4*(1-B4)/B$2)</f>
        <v>5.0445488076804801E-3</v>
      </c>
      <c r="F4">
        <f>SQRT(C4*(1-C4)/C$2)</f>
        <v>5.1674186717305878E-3</v>
      </c>
      <c r="H4" s="7">
        <f>(B4-1.96*E4)</f>
        <v>0.17971268433694626</v>
      </c>
      <c r="I4" s="7">
        <f>(B4+1.96*E4)</f>
        <v>0.19948731566305372</v>
      </c>
      <c r="J4" s="7">
        <f>(C4-1.96*F4)</f>
        <v>0.19192551955577639</v>
      </c>
      <c r="K4" s="7">
        <f>(C4+1.96*F4)</f>
        <v>0.21218180074896029</v>
      </c>
    </row>
    <row r="5" spans="1:11" x14ac:dyDescent="0.45">
      <c r="A5" t="s">
        <v>24</v>
      </c>
      <c r="B5" s="7">
        <v>0.185</v>
      </c>
      <c r="C5" s="7">
        <v>0.189</v>
      </c>
      <c r="E5">
        <f t="shared" ref="E5:E6" si="0">SQRT(B5*(1-B5)/B$2)</f>
        <v>4.9971008487933212E-3</v>
      </c>
      <c r="F5">
        <f t="shared" ref="F5:F6" si="1">SQRT(C5*(1-C5)/C$2)</f>
        <v>5.0384247289788856E-3</v>
      </c>
      <c r="H5" s="7">
        <f t="shared" ref="H5:H6" si="2">(B5-1.96*E5)</f>
        <v>0.17520568233636508</v>
      </c>
      <c r="I5" s="7">
        <f t="shared" ref="I5:I6" si="3">(B5+1.96*E5)</f>
        <v>0.19479431766363492</v>
      </c>
      <c r="J5" s="7">
        <f t="shared" ref="J5:J6" si="4">(C5-1.96*F5)</f>
        <v>0.17912468753120139</v>
      </c>
      <c r="K5" s="7">
        <f t="shared" ref="K5:K6" si="5">(C5+1.96*F5)</f>
        <v>0.19887531246879861</v>
      </c>
    </row>
    <row r="6" spans="1:11" x14ac:dyDescent="0.45">
      <c r="A6" t="s">
        <v>25</v>
      </c>
      <c r="B6" s="7">
        <v>0.183</v>
      </c>
      <c r="C6" s="7">
        <v>0.17699999999999999</v>
      </c>
      <c r="E6">
        <f t="shared" si="0"/>
        <v>4.9761105345111391E-3</v>
      </c>
      <c r="F6">
        <f t="shared" si="1"/>
        <v>4.9117923282092704E-3</v>
      </c>
      <c r="H6" s="7">
        <f t="shared" si="2"/>
        <v>0.17324682335235816</v>
      </c>
      <c r="I6" s="7">
        <f t="shared" si="3"/>
        <v>0.19275317664764183</v>
      </c>
      <c r="J6" s="7">
        <f t="shared" si="4"/>
        <v>0.16737288703670983</v>
      </c>
      <c r="K6" s="7">
        <f t="shared" si="5"/>
        <v>0.18662711296329015</v>
      </c>
    </row>
    <row r="8" spans="1:11" x14ac:dyDescent="0.45">
      <c r="B8" s="8">
        <f>(B4*6038)</f>
        <v>1144.8047999999999</v>
      </c>
      <c r="C8" s="8">
        <f>(C4*6038)</f>
        <v>1220</v>
      </c>
      <c r="H8" s="8">
        <f>(H4*6038)</f>
        <v>1085.1051880264815</v>
      </c>
      <c r="I8" s="8">
        <f t="shared" ref="I8:K8" si="6">(I4*6038)</f>
        <v>1204.5044119735185</v>
      </c>
      <c r="J8" s="8">
        <f t="shared" si="6"/>
        <v>1158.8462870777778</v>
      </c>
      <c r="K8" s="8">
        <f t="shared" si="6"/>
        <v>1281.1537129222222</v>
      </c>
    </row>
    <row r="9" spans="1:11" x14ac:dyDescent="0.45">
      <c r="B9" s="8">
        <f t="shared" ref="B9:C9" si="7">(B5*6038)</f>
        <v>1117.03</v>
      </c>
      <c r="C9" s="8">
        <f t="shared" si="7"/>
        <v>1141.182</v>
      </c>
      <c r="H9" s="8">
        <f t="shared" ref="H9:K9" si="8">(H5*6038)</f>
        <v>1057.8919099469724</v>
      </c>
      <c r="I9" s="8">
        <f t="shared" si="8"/>
        <v>1176.1680900530278</v>
      </c>
      <c r="J9" s="8">
        <f t="shared" si="8"/>
        <v>1081.554863313394</v>
      </c>
      <c r="K9" s="8">
        <f t="shared" si="8"/>
        <v>1200.8091366866061</v>
      </c>
    </row>
    <row r="10" spans="1:11" x14ac:dyDescent="0.45">
      <c r="B10" s="8">
        <f t="shared" ref="B10:C10" si="9">(B6*6038)</f>
        <v>1104.954</v>
      </c>
      <c r="C10" s="8">
        <f t="shared" si="9"/>
        <v>1068.7259999999999</v>
      </c>
      <c r="H10" s="8">
        <f t="shared" ref="H10:K10" si="10">(H6*6038)</f>
        <v>1046.0643194015386</v>
      </c>
      <c r="I10" s="8">
        <f t="shared" si="10"/>
        <v>1163.8436805984613</v>
      </c>
      <c r="J10" s="8">
        <f t="shared" si="10"/>
        <v>1010.5974919276539</v>
      </c>
      <c r="K10" s="8">
        <f t="shared" si="10"/>
        <v>1126.8545080723459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I1" workbookViewId="0">
      <selection activeCell="P1" sqref="P1:P10"/>
    </sheetView>
  </sheetViews>
  <sheetFormatPr defaultRowHeight="14.25" x14ac:dyDescent="0.45"/>
  <cols>
    <col min="1" max="1" width="5.796875" bestFit="1" customWidth="1"/>
    <col min="2" max="2" width="8" bestFit="1" customWidth="1"/>
    <col min="3" max="3" width="14.46484375" style="6" bestFit="1" customWidth="1"/>
    <col min="6" max="6" width="5.796875" bestFit="1" customWidth="1"/>
    <col min="12" max="12" width="5.796875" bestFit="1" customWidth="1"/>
  </cols>
  <sheetData>
    <row r="1" spans="1:16" x14ac:dyDescent="0.45">
      <c r="A1" s="1" t="s">
        <v>0</v>
      </c>
      <c r="B1" s="1" t="s">
        <v>2</v>
      </c>
      <c r="C1" s="4" t="s">
        <v>3</v>
      </c>
      <c r="D1" s="1" t="s">
        <v>26</v>
      </c>
      <c r="F1" s="1" t="s">
        <v>0</v>
      </c>
      <c r="G1" s="1" t="s">
        <v>35</v>
      </c>
      <c r="H1" s="1" t="s">
        <v>36</v>
      </c>
      <c r="I1" s="1" t="s">
        <v>30</v>
      </c>
      <c r="L1" s="1" t="s">
        <v>0</v>
      </c>
      <c r="M1" s="1" t="s">
        <v>30</v>
      </c>
      <c r="P1" t="s">
        <v>9</v>
      </c>
    </row>
    <row r="2" spans="1:16" x14ac:dyDescent="0.45">
      <c r="A2" s="2">
        <v>0</v>
      </c>
      <c r="B2" s="3">
        <v>35</v>
      </c>
      <c r="C2" s="5">
        <v>30.0427</v>
      </c>
      <c r="D2" s="6">
        <f>(B2-C2)</f>
        <v>4.9573</v>
      </c>
      <c r="F2" s="2">
        <v>0</v>
      </c>
      <c r="G2" s="6">
        <f>(B2/150)</f>
        <v>0.23333333333333334</v>
      </c>
      <c r="H2" s="6">
        <f>(C2/150)</f>
        <v>0.20028466666666667</v>
      </c>
      <c r="I2" s="6">
        <f>(G2-H2)</f>
        <v>3.3048666666666671E-2</v>
      </c>
      <c r="J2" s="6">
        <f>MIN(I2:I41)</f>
        <v>-7.4273999999999576E-2</v>
      </c>
      <c r="L2" s="2">
        <v>0</v>
      </c>
      <c r="M2" s="6">
        <v>3.3048666666666671E-2</v>
      </c>
      <c r="P2" t="s">
        <v>18</v>
      </c>
    </row>
    <row r="3" spans="1:16" x14ac:dyDescent="0.45">
      <c r="A3" s="2">
        <v>1</v>
      </c>
      <c r="B3" s="3">
        <v>66</v>
      </c>
      <c r="C3" s="5">
        <v>61.1432</v>
      </c>
      <c r="D3" s="6">
        <f t="shared" ref="D3:D41" si="0">(B3-C3)</f>
        <v>4.8567999999999998</v>
      </c>
      <c r="F3" s="2">
        <v>1</v>
      </c>
      <c r="G3" s="6">
        <f>((B3-B2)/150)</f>
        <v>0.20666666666666667</v>
      </c>
      <c r="H3" s="6">
        <f>((C3-C2)/150)</f>
        <v>0.20733666666666667</v>
      </c>
      <c r="I3" s="6">
        <f t="shared" ref="I3:I41" si="1">(G3-H3)</f>
        <v>-6.7000000000000393E-4</v>
      </c>
      <c r="J3" s="6">
        <f>MAX(I2:I41)</f>
        <v>3.8535999999999904E-2</v>
      </c>
      <c r="L3" s="2">
        <v>1</v>
      </c>
      <c r="M3" s="6">
        <v>-6.7000000000000393E-4</v>
      </c>
      <c r="P3" t="s">
        <v>37</v>
      </c>
    </row>
    <row r="4" spans="1:16" x14ac:dyDescent="0.45">
      <c r="A4" s="2">
        <v>2</v>
      </c>
      <c r="B4" s="3">
        <v>100</v>
      </c>
      <c r="C4" s="5">
        <v>91.056299999999993</v>
      </c>
      <c r="D4" s="6">
        <f t="shared" si="0"/>
        <v>8.9437000000000069</v>
      </c>
      <c r="F4" s="2">
        <v>2</v>
      </c>
      <c r="G4" s="6">
        <f t="shared" ref="G4:G41" si="2">((B4-B3)/150)</f>
        <v>0.22666666666666666</v>
      </c>
      <c r="H4" s="6">
        <f t="shared" ref="H4:H41" si="3">((C4-C3)/150)</f>
        <v>0.19942066666666661</v>
      </c>
      <c r="I4" s="6">
        <f t="shared" si="1"/>
        <v>2.7246000000000048E-2</v>
      </c>
      <c r="L4" s="2">
        <v>2</v>
      </c>
      <c r="M4" s="6">
        <v>2.7246000000000048E-2</v>
      </c>
      <c r="P4" t="s">
        <v>12</v>
      </c>
    </row>
    <row r="5" spans="1:16" x14ac:dyDescent="0.45">
      <c r="A5" s="2">
        <v>3</v>
      </c>
      <c r="B5" s="3">
        <v>127</v>
      </c>
      <c r="C5" s="5">
        <v>120.1444</v>
      </c>
      <c r="D5" s="6">
        <f t="shared" si="0"/>
        <v>6.8555999999999955</v>
      </c>
      <c r="F5" s="2">
        <v>3</v>
      </c>
      <c r="G5" s="6">
        <f t="shared" si="2"/>
        <v>0.18</v>
      </c>
      <c r="H5" s="6">
        <f t="shared" si="3"/>
        <v>0.19392066666666674</v>
      </c>
      <c r="I5" s="6">
        <f t="shared" si="1"/>
        <v>-1.3920666666666748E-2</v>
      </c>
      <c r="L5" s="2">
        <v>3</v>
      </c>
      <c r="M5" s="6">
        <v>-1.3920666666666748E-2</v>
      </c>
      <c r="P5" t="s">
        <v>38</v>
      </c>
    </row>
    <row r="6" spans="1:16" x14ac:dyDescent="0.45">
      <c r="A6" s="2">
        <v>4</v>
      </c>
      <c r="B6" s="3">
        <v>155</v>
      </c>
      <c r="C6" s="5">
        <v>147.41120000000001</v>
      </c>
      <c r="D6" s="6">
        <f t="shared" si="0"/>
        <v>7.588799999999992</v>
      </c>
      <c r="F6" s="2">
        <v>4</v>
      </c>
      <c r="G6" s="6">
        <f t="shared" si="2"/>
        <v>0.18666666666666668</v>
      </c>
      <c r="H6" s="6">
        <f t="shared" si="3"/>
        <v>0.1817786666666667</v>
      </c>
      <c r="I6" s="6">
        <f t="shared" si="1"/>
        <v>4.8879999999999757E-3</v>
      </c>
      <c r="L6" s="2">
        <v>4</v>
      </c>
      <c r="M6" s="6">
        <v>4.8879999999999757E-3</v>
      </c>
      <c r="P6" t="s">
        <v>39</v>
      </c>
    </row>
    <row r="7" spans="1:16" x14ac:dyDescent="0.45">
      <c r="A7" s="2">
        <v>5</v>
      </c>
      <c r="B7" s="3">
        <v>184</v>
      </c>
      <c r="C7" s="5">
        <v>178.17320000000001</v>
      </c>
      <c r="D7" s="6">
        <f t="shared" si="0"/>
        <v>5.8267999999999915</v>
      </c>
      <c r="F7" s="2">
        <v>5</v>
      </c>
      <c r="G7" s="6">
        <f t="shared" si="2"/>
        <v>0.19333333333333333</v>
      </c>
      <c r="H7" s="6">
        <f t="shared" si="3"/>
        <v>0.20508000000000001</v>
      </c>
      <c r="I7" s="6">
        <f t="shared" si="1"/>
        <v>-1.1746666666666683E-2</v>
      </c>
      <c r="L7" s="2">
        <v>5</v>
      </c>
      <c r="M7" s="6">
        <v>-1.1746666666666683E-2</v>
      </c>
      <c r="P7" t="s">
        <v>40</v>
      </c>
    </row>
    <row r="8" spans="1:16" x14ac:dyDescent="0.45">
      <c r="A8" s="2">
        <v>6</v>
      </c>
      <c r="B8" s="3">
        <v>219</v>
      </c>
      <c r="C8" s="5">
        <v>208.71420000000001</v>
      </c>
      <c r="D8" s="6">
        <f t="shared" si="0"/>
        <v>10.285799999999995</v>
      </c>
      <c r="F8" s="2">
        <v>6</v>
      </c>
      <c r="G8" s="6">
        <f t="shared" si="2"/>
        <v>0.23333333333333334</v>
      </c>
      <c r="H8" s="6">
        <f t="shared" si="3"/>
        <v>0.20360666666666666</v>
      </c>
      <c r="I8" s="6">
        <f t="shared" si="1"/>
        <v>2.9726666666666679E-2</v>
      </c>
      <c r="L8" s="2">
        <v>6</v>
      </c>
      <c r="M8" s="6">
        <v>2.9726666666666679E-2</v>
      </c>
      <c r="P8" t="s">
        <v>41</v>
      </c>
    </row>
    <row r="9" spans="1:16" x14ac:dyDescent="0.45">
      <c r="A9" s="2">
        <v>7</v>
      </c>
      <c r="B9" s="3">
        <v>247</v>
      </c>
      <c r="C9" s="5">
        <v>235.0856</v>
      </c>
      <c r="D9" s="6">
        <f t="shared" si="0"/>
        <v>11.914400000000001</v>
      </c>
      <c r="F9" s="2">
        <v>7</v>
      </c>
      <c r="G9" s="6">
        <f t="shared" si="2"/>
        <v>0.18666666666666668</v>
      </c>
      <c r="H9" s="6">
        <f t="shared" si="3"/>
        <v>0.17580933333333329</v>
      </c>
      <c r="I9" s="6">
        <f t="shared" si="1"/>
        <v>1.0857333333333385E-2</v>
      </c>
      <c r="L9" s="2">
        <v>7</v>
      </c>
      <c r="M9" s="6">
        <v>1.0857333333333385E-2</v>
      </c>
      <c r="P9" t="s">
        <v>16</v>
      </c>
    </row>
    <row r="10" spans="1:16" x14ac:dyDescent="0.45">
      <c r="A10" s="2">
        <v>8</v>
      </c>
      <c r="B10" s="3">
        <v>269</v>
      </c>
      <c r="C10" s="5">
        <v>257.91180000000003</v>
      </c>
      <c r="D10" s="6">
        <f t="shared" si="0"/>
        <v>11.088199999999972</v>
      </c>
      <c r="F10" s="2">
        <v>8</v>
      </c>
      <c r="G10" s="6">
        <f t="shared" si="2"/>
        <v>0.14666666666666667</v>
      </c>
      <c r="H10" s="6">
        <f t="shared" si="3"/>
        <v>0.15217466666666685</v>
      </c>
      <c r="I10" s="6">
        <f t="shared" si="1"/>
        <v>-5.5080000000001794E-3</v>
      </c>
      <c r="L10" s="2">
        <v>8</v>
      </c>
      <c r="M10" s="6">
        <v>-5.5080000000001794E-3</v>
      </c>
      <c r="P10" t="s">
        <v>42</v>
      </c>
    </row>
    <row r="11" spans="1:16" x14ac:dyDescent="0.45">
      <c r="A11" s="2">
        <v>9</v>
      </c>
      <c r="B11" s="3">
        <v>305</v>
      </c>
      <c r="C11" s="5">
        <v>290.59219999999999</v>
      </c>
      <c r="D11" s="6">
        <f t="shared" si="0"/>
        <v>14.407800000000009</v>
      </c>
      <c r="F11" s="2">
        <v>9</v>
      </c>
      <c r="G11" s="6">
        <f t="shared" si="2"/>
        <v>0.24</v>
      </c>
      <c r="H11" s="6">
        <f t="shared" si="3"/>
        <v>0.21786933333333308</v>
      </c>
      <c r="I11" s="6">
        <f t="shared" si="1"/>
        <v>2.2130666666666909E-2</v>
      </c>
      <c r="L11" s="2">
        <v>9</v>
      </c>
      <c r="M11" s="6">
        <v>2.2130666666666909E-2</v>
      </c>
    </row>
    <row r="12" spans="1:16" x14ac:dyDescent="0.45">
      <c r="A12" s="2">
        <v>10</v>
      </c>
      <c r="B12" s="3">
        <v>334</v>
      </c>
      <c r="C12" s="5">
        <v>318.5043</v>
      </c>
      <c r="D12" s="6">
        <f t="shared" si="0"/>
        <v>15.495699999999999</v>
      </c>
      <c r="F12" s="2">
        <v>10</v>
      </c>
      <c r="G12" s="6">
        <f t="shared" si="2"/>
        <v>0.19333333333333333</v>
      </c>
      <c r="H12" s="6">
        <f t="shared" si="3"/>
        <v>0.18608066666666673</v>
      </c>
      <c r="I12" s="6">
        <f t="shared" si="1"/>
        <v>7.2526666666666018E-3</v>
      </c>
      <c r="L12" s="2">
        <v>10</v>
      </c>
      <c r="M12" s="6">
        <v>7.2526666666666018E-3</v>
      </c>
    </row>
    <row r="13" spans="1:16" x14ac:dyDescent="0.45">
      <c r="A13" s="2">
        <v>11</v>
      </c>
      <c r="B13" s="3">
        <v>356</v>
      </c>
      <c r="C13" s="5">
        <v>346.04079999999999</v>
      </c>
      <c r="D13" s="6">
        <f t="shared" si="0"/>
        <v>9.9592000000000098</v>
      </c>
      <c r="F13" s="2">
        <v>11</v>
      </c>
      <c r="G13" s="6">
        <f t="shared" si="2"/>
        <v>0.14666666666666667</v>
      </c>
      <c r="H13" s="6">
        <f t="shared" si="3"/>
        <v>0.18357666666666661</v>
      </c>
      <c r="I13" s="6">
        <f t="shared" si="1"/>
        <v>-3.6909999999999943E-2</v>
      </c>
      <c r="L13" s="2">
        <v>11</v>
      </c>
      <c r="M13" s="6">
        <v>-3.6909999999999943E-2</v>
      </c>
      <c r="P13" t="s">
        <v>9</v>
      </c>
    </row>
    <row r="14" spans="1:16" x14ac:dyDescent="0.45">
      <c r="A14" s="2">
        <v>12</v>
      </c>
      <c r="B14" s="3">
        <v>387</v>
      </c>
      <c r="C14" s="5">
        <v>372.67660000000001</v>
      </c>
      <c r="D14" s="6">
        <f t="shared" si="0"/>
        <v>14.323399999999992</v>
      </c>
      <c r="F14" s="2">
        <v>12</v>
      </c>
      <c r="G14" s="6">
        <f t="shared" si="2"/>
        <v>0.20666666666666667</v>
      </c>
      <c r="H14" s="6">
        <f t="shared" si="3"/>
        <v>0.17757200000000012</v>
      </c>
      <c r="I14" s="6">
        <f t="shared" si="1"/>
        <v>2.9094666666666547E-2</v>
      </c>
      <c r="L14" s="2">
        <v>12</v>
      </c>
      <c r="M14" s="6">
        <v>2.9094666666666547E-2</v>
      </c>
      <c r="P14" t="s">
        <v>18</v>
      </c>
    </row>
    <row r="15" spans="1:16" x14ac:dyDescent="0.45">
      <c r="A15" s="2">
        <v>13</v>
      </c>
      <c r="B15" s="3">
        <v>406</v>
      </c>
      <c r="C15" s="5">
        <v>398.8202</v>
      </c>
      <c r="D15" s="6">
        <f t="shared" si="0"/>
        <v>7.1798000000000002</v>
      </c>
      <c r="F15" s="2">
        <v>13</v>
      </c>
      <c r="G15" s="6">
        <f t="shared" si="2"/>
        <v>0.12666666666666668</v>
      </c>
      <c r="H15" s="6">
        <f t="shared" si="3"/>
        <v>0.17429066666666662</v>
      </c>
      <c r="I15" s="6">
        <f t="shared" si="1"/>
        <v>-4.7623999999999944E-2</v>
      </c>
      <c r="L15" s="2">
        <v>13</v>
      </c>
      <c r="M15" s="6">
        <v>-4.7623999999999944E-2</v>
      </c>
      <c r="P15" t="s">
        <v>37</v>
      </c>
    </row>
    <row r="16" spans="1:16" x14ac:dyDescent="0.45">
      <c r="A16" s="2">
        <v>14</v>
      </c>
      <c r="B16" s="3">
        <v>427</v>
      </c>
      <c r="C16" s="5">
        <v>427.75560000000002</v>
      </c>
      <c r="D16" s="6">
        <f t="shared" si="0"/>
        <v>-0.75560000000001537</v>
      </c>
      <c r="F16" s="2">
        <v>14</v>
      </c>
      <c r="G16" s="6">
        <f t="shared" si="2"/>
        <v>0.14000000000000001</v>
      </c>
      <c r="H16" s="6">
        <f t="shared" si="3"/>
        <v>0.19290266666666678</v>
      </c>
      <c r="I16" s="6">
        <f t="shared" si="1"/>
        <v>-5.2902666666666764E-2</v>
      </c>
      <c r="L16" s="2">
        <v>14</v>
      </c>
      <c r="M16" s="6">
        <v>-5.2902666666666764E-2</v>
      </c>
      <c r="P16" t="s">
        <v>12</v>
      </c>
    </row>
    <row r="17" spans="1:16" x14ac:dyDescent="0.45">
      <c r="A17" s="2">
        <v>15</v>
      </c>
      <c r="B17" s="3">
        <v>454</v>
      </c>
      <c r="C17" s="5">
        <v>455.39729999999997</v>
      </c>
      <c r="D17" s="6">
        <f t="shared" si="0"/>
        <v>-1.3972999999999729</v>
      </c>
      <c r="F17" s="2">
        <v>15</v>
      </c>
      <c r="G17" s="6">
        <f t="shared" si="2"/>
        <v>0.18</v>
      </c>
      <c r="H17" s="6">
        <f t="shared" si="3"/>
        <v>0.18427799999999972</v>
      </c>
      <c r="I17" s="6">
        <f t="shared" si="1"/>
        <v>-4.2779999999997265E-3</v>
      </c>
      <c r="L17" s="2">
        <v>15</v>
      </c>
      <c r="M17" s="6">
        <v>-4.2779999999997265E-3</v>
      </c>
      <c r="P17" t="s">
        <v>38</v>
      </c>
    </row>
    <row r="18" spans="1:16" x14ac:dyDescent="0.45">
      <c r="A18" s="2">
        <v>16</v>
      </c>
      <c r="B18" s="3">
        <v>481</v>
      </c>
      <c r="C18" s="5">
        <v>484.84359999999998</v>
      </c>
      <c r="D18" s="6">
        <f t="shared" si="0"/>
        <v>-3.8435999999999808</v>
      </c>
      <c r="F18" s="2">
        <v>16</v>
      </c>
      <c r="G18" s="6">
        <f t="shared" si="2"/>
        <v>0.18</v>
      </c>
      <c r="H18" s="6">
        <f t="shared" si="3"/>
        <v>0.19630866666666671</v>
      </c>
      <c r="I18" s="6">
        <f t="shared" si="1"/>
        <v>-1.6308666666666721E-2</v>
      </c>
      <c r="L18" s="2">
        <v>16</v>
      </c>
      <c r="M18" s="6">
        <v>-1.6308666666666721E-2</v>
      </c>
      <c r="P18" t="s">
        <v>43</v>
      </c>
    </row>
    <row r="19" spans="1:16" x14ac:dyDescent="0.45">
      <c r="A19" s="2">
        <v>17</v>
      </c>
      <c r="B19" s="3">
        <v>509</v>
      </c>
      <c r="C19" s="5">
        <v>512.31910000000005</v>
      </c>
      <c r="D19" s="6">
        <f t="shared" si="0"/>
        <v>-3.3191000000000486</v>
      </c>
      <c r="F19" s="2">
        <v>17</v>
      </c>
      <c r="G19" s="6">
        <f t="shared" si="2"/>
        <v>0.18666666666666668</v>
      </c>
      <c r="H19" s="6">
        <f t="shared" si="3"/>
        <v>0.18317000000000044</v>
      </c>
      <c r="I19" s="6">
        <f t="shared" si="1"/>
        <v>3.4966666666662316E-3</v>
      </c>
      <c r="L19" s="2">
        <v>17</v>
      </c>
      <c r="M19" s="6">
        <v>3.4966666666662316E-3</v>
      </c>
      <c r="P19" t="s">
        <v>44</v>
      </c>
    </row>
    <row r="20" spans="1:16" x14ac:dyDescent="0.45">
      <c r="A20" s="2">
        <v>18</v>
      </c>
      <c r="B20" s="3">
        <v>531</v>
      </c>
      <c r="C20" s="5">
        <v>537.84180000000003</v>
      </c>
      <c r="D20" s="6">
        <f t="shared" si="0"/>
        <v>-6.8418000000000347</v>
      </c>
      <c r="F20" s="2">
        <v>18</v>
      </c>
      <c r="G20" s="6">
        <f t="shared" si="2"/>
        <v>0.14666666666666667</v>
      </c>
      <c r="H20" s="6">
        <f t="shared" si="3"/>
        <v>0.17015133333333324</v>
      </c>
      <c r="I20" s="6">
        <f t="shared" si="1"/>
        <v>-2.348466666666657E-2</v>
      </c>
      <c r="L20" s="2">
        <v>18</v>
      </c>
      <c r="M20" s="6">
        <v>-2.348466666666657E-2</v>
      </c>
      <c r="P20" t="s">
        <v>40</v>
      </c>
    </row>
    <row r="21" spans="1:16" x14ac:dyDescent="0.45">
      <c r="A21" s="2">
        <v>19</v>
      </c>
      <c r="B21" s="3">
        <v>572</v>
      </c>
      <c r="C21" s="5">
        <v>574.04830000000004</v>
      </c>
      <c r="D21" s="6">
        <f t="shared" si="0"/>
        <v>-2.0483000000000402</v>
      </c>
      <c r="F21" s="2">
        <v>19</v>
      </c>
      <c r="G21" s="6">
        <f t="shared" si="2"/>
        <v>0.27333333333333332</v>
      </c>
      <c r="H21" s="6">
        <f t="shared" si="3"/>
        <v>0.24137666666666671</v>
      </c>
      <c r="I21" s="6">
        <f t="shared" si="1"/>
        <v>3.1956666666666605E-2</v>
      </c>
      <c r="L21" s="2">
        <v>19</v>
      </c>
      <c r="M21" s="6">
        <v>3.1956666666666605E-2</v>
      </c>
      <c r="P21" t="s">
        <v>41</v>
      </c>
    </row>
    <row r="22" spans="1:16" x14ac:dyDescent="0.45">
      <c r="A22" s="2">
        <v>20</v>
      </c>
      <c r="B22" s="3">
        <v>611</v>
      </c>
      <c r="C22" s="5">
        <v>607.26790000000005</v>
      </c>
      <c r="D22" s="6">
        <f t="shared" si="0"/>
        <v>3.7320999999999458</v>
      </c>
      <c r="F22" s="2">
        <v>20</v>
      </c>
      <c r="G22" s="6">
        <f t="shared" si="2"/>
        <v>0.26</v>
      </c>
      <c r="H22" s="6">
        <f t="shared" si="3"/>
        <v>0.22146400000000011</v>
      </c>
      <c r="I22" s="6">
        <f t="shared" si="1"/>
        <v>3.8535999999999904E-2</v>
      </c>
      <c r="L22" s="2">
        <v>20</v>
      </c>
      <c r="M22" s="6">
        <v>3.8535999999999904E-2</v>
      </c>
      <c r="P22" t="s">
        <v>45</v>
      </c>
    </row>
    <row r="23" spans="1:16" x14ac:dyDescent="0.45">
      <c r="A23" s="2">
        <v>21</v>
      </c>
      <c r="B23" s="3">
        <v>649</v>
      </c>
      <c r="C23" s="5">
        <v>643.11030000000005</v>
      </c>
      <c r="D23" s="6">
        <f t="shared" si="0"/>
        <v>5.889699999999948</v>
      </c>
      <c r="F23" s="2">
        <v>21</v>
      </c>
      <c r="G23" s="6">
        <f t="shared" si="2"/>
        <v>0.25333333333333335</v>
      </c>
      <c r="H23" s="6">
        <f t="shared" si="3"/>
        <v>0.23894933333333332</v>
      </c>
      <c r="I23" s="6">
        <f t="shared" si="1"/>
        <v>1.4384000000000036E-2</v>
      </c>
      <c r="L23" s="2">
        <v>21</v>
      </c>
      <c r="M23" s="6">
        <v>1.4384000000000036E-2</v>
      </c>
      <c r="P23" t="s">
        <v>42</v>
      </c>
    </row>
    <row r="24" spans="1:16" x14ac:dyDescent="0.45">
      <c r="A24" s="2">
        <v>22</v>
      </c>
      <c r="B24" s="3">
        <v>675</v>
      </c>
      <c r="C24" s="5">
        <v>669.6481</v>
      </c>
      <c r="D24" s="6">
        <f t="shared" si="0"/>
        <v>5.3519000000000005</v>
      </c>
      <c r="F24" s="2">
        <v>22</v>
      </c>
      <c r="G24" s="6">
        <f t="shared" si="2"/>
        <v>0.17333333333333334</v>
      </c>
      <c r="H24" s="6">
        <f t="shared" si="3"/>
        <v>0.17691866666666631</v>
      </c>
      <c r="I24" s="6">
        <f t="shared" si="1"/>
        <v>-3.5853333333329684E-3</v>
      </c>
      <c r="L24" s="2">
        <v>22</v>
      </c>
      <c r="M24" s="6">
        <v>-3.5853333333329684E-3</v>
      </c>
      <c r="P24" t="s">
        <v>46</v>
      </c>
    </row>
    <row r="25" spans="1:16" x14ac:dyDescent="0.45">
      <c r="A25" s="2">
        <v>23</v>
      </c>
      <c r="B25" s="3">
        <v>708</v>
      </c>
      <c r="C25" s="5">
        <v>697.59829999999999</v>
      </c>
      <c r="D25" s="6">
        <f t="shared" si="0"/>
        <v>10.401700000000005</v>
      </c>
      <c r="F25" s="2">
        <v>23</v>
      </c>
      <c r="G25" s="6">
        <f t="shared" si="2"/>
        <v>0.22</v>
      </c>
      <c r="H25" s="6">
        <f t="shared" si="3"/>
        <v>0.18633466666666665</v>
      </c>
      <c r="I25" s="6">
        <f t="shared" si="1"/>
        <v>3.3665333333333353E-2</v>
      </c>
      <c r="L25" s="2">
        <v>23</v>
      </c>
      <c r="M25" s="6">
        <v>3.3665333333333353E-2</v>
      </c>
      <c r="P25" t="s">
        <v>47</v>
      </c>
    </row>
    <row r="26" spans="1:16" x14ac:dyDescent="0.45">
      <c r="A26" s="2">
        <v>24</v>
      </c>
      <c r="B26" s="3">
        <v>725</v>
      </c>
      <c r="C26" s="5">
        <v>718.61580000000004</v>
      </c>
      <c r="D26" s="6">
        <f t="shared" si="0"/>
        <v>6.3841999999999643</v>
      </c>
      <c r="F26" s="2">
        <v>24</v>
      </c>
      <c r="G26" s="6">
        <f t="shared" si="2"/>
        <v>0.11333333333333333</v>
      </c>
      <c r="H26" s="6">
        <f t="shared" si="3"/>
        <v>0.14011666666666694</v>
      </c>
      <c r="I26" s="6">
        <f t="shared" si="1"/>
        <v>-2.6783333333333617E-2</v>
      </c>
      <c r="L26" s="2">
        <v>24</v>
      </c>
      <c r="M26" s="6">
        <v>-2.6783333333333617E-2</v>
      </c>
    </row>
    <row r="27" spans="1:16" x14ac:dyDescent="0.45">
      <c r="A27" s="2">
        <v>25</v>
      </c>
      <c r="B27" s="3">
        <v>748</v>
      </c>
      <c r="C27" s="5">
        <v>744.26909999999998</v>
      </c>
      <c r="D27" s="6">
        <f t="shared" si="0"/>
        <v>3.7309000000000196</v>
      </c>
      <c r="F27" s="2">
        <v>25</v>
      </c>
      <c r="G27" s="6">
        <f t="shared" si="2"/>
        <v>0.15333333333333332</v>
      </c>
      <c r="H27" s="6">
        <f t="shared" si="3"/>
        <v>0.17102199999999962</v>
      </c>
      <c r="I27" s="6">
        <f t="shared" si="1"/>
        <v>-1.7688666666666297E-2</v>
      </c>
      <c r="L27" s="2">
        <v>25</v>
      </c>
      <c r="M27" s="6">
        <v>-1.7688666666666297E-2</v>
      </c>
    </row>
    <row r="28" spans="1:16" x14ac:dyDescent="0.45">
      <c r="A28" s="2">
        <v>26</v>
      </c>
      <c r="B28" s="3">
        <v>772</v>
      </c>
      <c r="C28" s="5">
        <v>769.69050000000004</v>
      </c>
      <c r="D28" s="6">
        <f t="shared" si="0"/>
        <v>2.3094999999999573</v>
      </c>
      <c r="F28" s="2">
        <v>26</v>
      </c>
      <c r="G28" s="6">
        <f t="shared" si="2"/>
        <v>0.16</v>
      </c>
      <c r="H28" s="6">
        <f t="shared" si="3"/>
        <v>0.1694760000000004</v>
      </c>
      <c r="I28" s="6">
        <f t="shared" si="1"/>
        <v>-9.4760000000004008E-3</v>
      </c>
      <c r="L28" s="2">
        <v>26</v>
      </c>
      <c r="M28" s="6">
        <v>-9.4760000000004008E-3</v>
      </c>
    </row>
    <row r="29" spans="1:16" x14ac:dyDescent="0.45">
      <c r="A29" s="2">
        <v>27</v>
      </c>
      <c r="B29" s="3">
        <v>804</v>
      </c>
      <c r="C29" s="5">
        <v>804.28610000000003</v>
      </c>
      <c r="D29" s="6">
        <f t="shared" si="0"/>
        <v>-0.28610000000003311</v>
      </c>
      <c r="F29" s="2">
        <v>27</v>
      </c>
      <c r="G29" s="6">
        <f t="shared" si="2"/>
        <v>0.21333333333333335</v>
      </c>
      <c r="H29" s="6">
        <f t="shared" si="3"/>
        <v>0.23063733333333328</v>
      </c>
      <c r="I29" s="6">
        <f t="shared" si="1"/>
        <v>-1.7303999999999931E-2</v>
      </c>
      <c r="L29" s="2">
        <v>27</v>
      </c>
      <c r="M29" s="6">
        <v>-1.7303999999999931E-2</v>
      </c>
    </row>
    <row r="30" spans="1:16" x14ac:dyDescent="0.45">
      <c r="A30" s="2">
        <v>28</v>
      </c>
      <c r="B30" s="3">
        <v>816</v>
      </c>
      <c r="C30" s="5">
        <v>827.42719999999997</v>
      </c>
      <c r="D30" s="6">
        <f t="shared" si="0"/>
        <v>-11.427199999999971</v>
      </c>
      <c r="F30" s="2">
        <v>28</v>
      </c>
      <c r="G30" s="6">
        <f t="shared" si="2"/>
        <v>0.08</v>
      </c>
      <c r="H30" s="6">
        <f t="shared" si="3"/>
        <v>0.15427399999999958</v>
      </c>
      <c r="I30" s="6">
        <f t="shared" si="1"/>
        <v>-7.4273999999999576E-2</v>
      </c>
      <c r="L30" s="2">
        <v>28</v>
      </c>
      <c r="M30" s="6">
        <v>-7.4273999999999576E-2</v>
      </c>
    </row>
    <row r="31" spans="1:16" x14ac:dyDescent="0.45">
      <c r="A31" s="2">
        <v>29</v>
      </c>
      <c r="B31" s="3">
        <v>853</v>
      </c>
      <c r="C31" s="5">
        <v>862.85509999999999</v>
      </c>
      <c r="D31" s="6">
        <f t="shared" si="0"/>
        <v>-9.8550999999999931</v>
      </c>
      <c r="F31" s="2">
        <v>29</v>
      </c>
      <c r="G31" s="6">
        <f t="shared" si="2"/>
        <v>0.24666666666666667</v>
      </c>
      <c r="H31" s="6">
        <f t="shared" si="3"/>
        <v>0.23618600000000015</v>
      </c>
      <c r="I31" s="6">
        <f t="shared" si="1"/>
        <v>1.0480666666666527E-2</v>
      </c>
      <c r="L31" s="2">
        <v>29</v>
      </c>
      <c r="M31" s="6">
        <v>1.0480666666666527E-2</v>
      </c>
    </row>
    <row r="32" spans="1:16" x14ac:dyDescent="0.45">
      <c r="A32" s="2">
        <v>30</v>
      </c>
      <c r="B32" s="3">
        <v>879</v>
      </c>
      <c r="C32" s="5">
        <v>888.98080000000004</v>
      </c>
      <c r="D32" s="6">
        <f t="shared" si="0"/>
        <v>-9.9808000000000447</v>
      </c>
      <c r="F32" s="2">
        <v>30</v>
      </c>
      <c r="G32" s="6">
        <f t="shared" si="2"/>
        <v>0.17333333333333334</v>
      </c>
      <c r="H32" s="6">
        <f t="shared" si="3"/>
        <v>0.17417133333333368</v>
      </c>
      <c r="I32" s="6">
        <f t="shared" si="1"/>
        <v>-8.3800000000033847E-4</v>
      </c>
      <c r="L32" s="2">
        <v>30</v>
      </c>
      <c r="M32" s="6">
        <v>-8.3800000000033847E-4</v>
      </c>
    </row>
    <row r="33" spans="1:13" x14ac:dyDescent="0.45">
      <c r="A33" s="2">
        <v>31</v>
      </c>
      <c r="B33" s="3">
        <v>904</v>
      </c>
      <c r="C33" s="5">
        <v>918.34760000000006</v>
      </c>
      <c r="D33" s="6">
        <f t="shared" si="0"/>
        <v>-14.347600000000057</v>
      </c>
      <c r="F33" s="2">
        <v>31</v>
      </c>
      <c r="G33" s="6">
        <f t="shared" si="2"/>
        <v>0.16666666666666666</v>
      </c>
      <c r="H33" s="6">
        <f t="shared" si="3"/>
        <v>0.19577866666666674</v>
      </c>
      <c r="I33" s="6">
        <f t="shared" si="1"/>
        <v>-2.9112000000000082E-2</v>
      </c>
      <c r="L33" s="2">
        <v>31</v>
      </c>
      <c r="M33" s="6">
        <v>-2.9112000000000082E-2</v>
      </c>
    </row>
    <row r="34" spans="1:13" x14ac:dyDescent="0.45">
      <c r="A34" s="2">
        <v>32</v>
      </c>
      <c r="B34" s="3">
        <v>929</v>
      </c>
      <c r="C34" s="5">
        <v>944.77829999999994</v>
      </c>
      <c r="D34" s="6">
        <f t="shared" si="0"/>
        <v>-15.778299999999945</v>
      </c>
      <c r="F34" s="2">
        <v>32</v>
      </c>
      <c r="G34" s="6">
        <f t="shared" si="2"/>
        <v>0.16666666666666666</v>
      </c>
      <c r="H34" s="6">
        <f t="shared" si="3"/>
        <v>0.17620466666666593</v>
      </c>
      <c r="I34" s="6">
        <f t="shared" si="1"/>
        <v>-9.5379999999992693E-3</v>
      </c>
      <c r="L34" s="2">
        <v>32</v>
      </c>
      <c r="M34" s="6">
        <v>-9.5379999999992693E-3</v>
      </c>
    </row>
    <row r="35" spans="1:13" x14ac:dyDescent="0.45">
      <c r="A35" s="2">
        <v>33</v>
      </c>
      <c r="B35" s="3">
        <v>961</v>
      </c>
      <c r="C35" s="5">
        <v>972.09059999999999</v>
      </c>
      <c r="D35" s="6">
        <f t="shared" si="0"/>
        <v>-11.090599999999995</v>
      </c>
      <c r="F35" s="2">
        <v>33</v>
      </c>
      <c r="G35" s="6">
        <f t="shared" si="2"/>
        <v>0.21333333333333335</v>
      </c>
      <c r="H35" s="6">
        <f t="shared" si="3"/>
        <v>0.18208200000000033</v>
      </c>
      <c r="I35" s="6">
        <f t="shared" si="1"/>
        <v>3.125133333333302E-2</v>
      </c>
      <c r="L35" s="2">
        <v>33</v>
      </c>
      <c r="M35" s="6">
        <v>3.125133333333302E-2</v>
      </c>
    </row>
    <row r="36" spans="1:13" x14ac:dyDescent="0.45">
      <c r="A36" s="2">
        <v>34</v>
      </c>
      <c r="B36" s="3">
        <v>986</v>
      </c>
      <c r="C36" s="5">
        <v>1003.7453</v>
      </c>
      <c r="D36" s="6">
        <f t="shared" si="0"/>
        <v>-17.745300000000043</v>
      </c>
      <c r="F36" s="2">
        <v>34</v>
      </c>
      <c r="G36" s="6">
        <f t="shared" si="2"/>
        <v>0.16666666666666666</v>
      </c>
      <c r="H36" s="6">
        <f t="shared" si="3"/>
        <v>0.21103133333333365</v>
      </c>
      <c r="I36" s="6">
        <f t="shared" si="1"/>
        <v>-4.4364666666666996E-2</v>
      </c>
      <c r="L36" s="2">
        <v>34</v>
      </c>
      <c r="M36" s="6">
        <v>-4.4364666666666996E-2</v>
      </c>
    </row>
    <row r="37" spans="1:13" x14ac:dyDescent="0.45">
      <c r="A37" s="2">
        <v>35</v>
      </c>
      <c r="B37" s="3">
        <v>1024</v>
      </c>
      <c r="C37" s="5">
        <v>1040.4681</v>
      </c>
      <c r="D37" s="6">
        <f t="shared" si="0"/>
        <v>-16.468100000000049</v>
      </c>
      <c r="F37" s="2">
        <v>35</v>
      </c>
      <c r="G37" s="6">
        <f t="shared" si="2"/>
        <v>0.25333333333333335</v>
      </c>
      <c r="H37" s="6">
        <f t="shared" si="3"/>
        <v>0.24481866666666671</v>
      </c>
      <c r="I37" s="6">
        <f t="shared" si="1"/>
        <v>8.5146666666666426E-3</v>
      </c>
      <c r="L37" s="2">
        <v>35</v>
      </c>
      <c r="M37" s="6">
        <v>8.5146666666666426E-3</v>
      </c>
    </row>
    <row r="38" spans="1:13" x14ac:dyDescent="0.45">
      <c r="A38" s="2">
        <v>36</v>
      </c>
      <c r="B38" s="3">
        <v>1054</v>
      </c>
      <c r="C38" s="5">
        <v>1070.2851000000001</v>
      </c>
      <c r="D38" s="6">
        <f t="shared" si="0"/>
        <v>-16.285100000000057</v>
      </c>
      <c r="F38" s="2">
        <v>36</v>
      </c>
      <c r="G38" s="6">
        <f t="shared" si="2"/>
        <v>0.2</v>
      </c>
      <c r="H38" s="6">
        <f t="shared" si="3"/>
        <v>0.19878000000000004</v>
      </c>
      <c r="I38" s="6">
        <f t="shared" si="1"/>
        <v>1.2199999999999711E-3</v>
      </c>
      <c r="L38" s="2">
        <v>36</v>
      </c>
      <c r="M38" s="6">
        <v>1.2199999999999711E-3</v>
      </c>
    </row>
    <row r="39" spans="1:13" x14ac:dyDescent="0.45">
      <c r="A39" s="2">
        <v>37</v>
      </c>
      <c r="B39" s="3">
        <v>1075</v>
      </c>
      <c r="C39" s="5">
        <v>1096.9988000000001</v>
      </c>
      <c r="D39" s="6">
        <f t="shared" si="0"/>
        <v>-21.998800000000074</v>
      </c>
      <c r="F39" s="2">
        <v>37</v>
      </c>
      <c r="G39" s="6">
        <f t="shared" si="2"/>
        <v>0.14000000000000001</v>
      </c>
      <c r="H39" s="6">
        <f t="shared" si="3"/>
        <v>0.17809133333333343</v>
      </c>
      <c r="I39" s="6">
        <f t="shared" si="1"/>
        <v>-3.8091333333333421E-2</v>
      </c>
      <c r="L39" s="2">
        <v>37</v>
      </c>
      <c r="M39" s="6">
        <v>-3.8091333333333421E-2</v>
      </c>
    </row>
    <row r="40" spans="1:13" x14ac:dyDescent="0.45">
      <c r="A40" s="2">
        <v>38</v>
      </c>
      <c r="B40" s="3">
        <v>1109</v>
      </c>
      <c r="C40" s="5">
        <v>1128.8364999999999</v>
      </c>
      <c r="D40" s="6">
        <f t="shared" si="0"/>
        <v>-19.836499999999887</v>
      </c>
      <c r="F40" s="2">
        <v>38</v>
      </c>
      <c r="G40" s="6">
        <f t="shared" si="2"/>
        <v>0.22666666666666666</v>
      </c>
      <c r="H40" s="6">
        <f t="shared" si="3"/>
        <v>0.2122513333333321</v>
      </c>
      <c r="I40" s="6">
        <f t="shared" si="1"/>
        <v>1.4415333333334557E-2</v>
      </c>
      <c r="L40" s="2">
        <v>38</v>
      </c>
      <c r="M40" s="6">
        <v>1.4415333333334557E-2</v>
      </c>
    </row>
    <row r="41" spans="1:13" x14ac:dyDescent="0.45">
      <c r="A41" s="2">
        <v>39</v>
      </c>
      <c r="B41" s="3">
        <v>1137</v>
      </c>
      <c r="C41" s="5">
        <v>1157.6948</v>
      </c>
      <c r="D41" s="6">
        <f t="shared" si="0"/>
        <v>-20.694799999999987</v>
      </c>
      <c r="F41" s="2">
        <v>39</v>
      </c>
      <c r="G41" s="6">
        <f t="shared" si="2"/>
        <v>0.18666666666666668</v>
      </c>
      <c r="H41" s="6">
        <f t="shared" si="3"/>
        <v>0.19238866666666732</v>
      </c>
      <c r="I41" s="6">
        <f t="shared" si="1"/>
        <v>-5.7220000000006432E-3</v>
      </c>
      <c r="L41" s="2">
        <v>39</v>
      </c>
      <c r="M41" s="6">
        <v>-5.7220000000006432E-3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Email</vt:lpstr>
      <vt:lpstr>Block116</vt:lpstr>
      <vt:lpstr>Sheet2</vt:lpstr>
      <vt:lpstr>Block150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Chang</dc:creator>
  <cp:lastModifiedBy>Allan Chang</cp:lastModifiedBy>
  <dcterms:created xsi:type="dcterms:W3CDTF">2018-10-08T20:19:01Z</dcterms:created>
  <dcterms:modified xsi:type="dcterms:W3CDTF">2018-10-09T05:23:11Z</dcterms:modified>
</cp:coreProperties>
</file>